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8460" windowHeight="90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2" i="1"/>
  <c r="K2"/>
  <c r="U4"/>
  <c r="T4"/>
  <c r="G4"/>
  <c r="H4"/>
  <c r="H3"/>
  <c r="O4"/>
  <c r="B4"/>
  <c r="L6"/>
  <c r="K6"/>
  <c r="W4"/>
  <c r="W3"/>
  <c r="V4"/>
  <c r="U3"/>
  <c r="U2"/>
  <c r="I4"/>
  <c r="I3"/>
  <c r="H2"/>
  <c r="K8"/>
  <c r="L8"/>
  <c r="L7"/>
  <c r="K7"/>
  <c r="M7" s="1"/>
  <c r="M6"/>
  <c r="O6" i="3"/>
  <c r="P6" s="1"/>
  <c r="O5"/>
  <c r="O2"/>
  <c r="P2" s="1"/>
  <c r="O1"/>
  <c r="P1" s="1"/>
  <c r="P3" s="1"/>
  <c r="H5" i="1" s="1"/>
  <c r="K5" s="1"/>
  <c r="H6" i="3"/>
  <c r="H5"/>
  <c r="G6"/>
  <c r="G5"/>
  <c r="H7" s="1"/>
  <c r="U1" i="1" s="1"/>
  <c r="G2" i="3"/>
  <c r="H2" s="1"/>
  <c r="G1"/>
  <c r="H1" s="1"/>
  <c r="I2"/>
  <c r="L3"/>
  <c r="K3"/>
  <c r="J3"/>
  <c r="I3"/>
  <c r="D3"/>
  <c r="B3"/>
  <c r="A3"/>
  <c r="L2"/>
  <c r="J2"/>
  <c r="D2"/>
  <c r="B2"/>
  <c r="L1"/>
  <c r="K1"/>
  <c r="J1"/>
  <c r="I1"/>
  <c r="D1"/>
  <c r="C1"/>
  <c r="B1"/>
  <c r="A1"/>
  <c r="H3" i="2"/>
  <c r="G3"/>
  <c r="H2"/>
  <c r="G2"/>
  <c r="K2" i="3" s="1"/>
  <c r="H1" i="2"/>
  <c r="G1"/>
  <c r="D3"/>
  <c r="C3"/>
  <c r="C3" i="3" s="1"/>
  <c r="D2" i="2"/>
  <c r="C2"/>
  <c r="D1"/>
  <c r="C1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F21"/>
  <c r="F20"/>
  <c r="F19"/>
  <c r="F18"/>
  <c r="F17"/>
  <c r="F16"/>
  <c r="F15"/>
  <c r="F14"/>
  <c r="F13"/>
  <c r="F12"/>
  <c r="F11"/>
  <c r="F10"/>
  <c r="F9"/>
  <c r="F8"/>
  <c r="F7"/>
  <c r="F6"/>
  <c r="F5"/>
  <c r="F4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E21"/>
  <c r="E20"/>
  <c r="E19"/>
  <c r="E18"/>
  <c r="E17"/>
  <c r="E16"/>
  <c r="E15"/>
  <c r="E14"/>
  <c r="E13"/>
  <c r="E12"/>
  <c r="E11"/>
  <c r="E10"/>
  <c r="E9"/>
  <c r="E8"/>
  <c r="E7"/>
  <c r="E6"/>
  <c r="E5"/>
  <c r="E4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X66" i="1"/>
  <c r="X65"/>
  <c r="X64"/>
  <c r="X63"/>
  <c r="X62"/>
  <c r="X61"/>
  <c r="X60"/>
  <c r="X59"/>
  <c r="X58"/>
  <c r="X57"/>
  <c r="X56"/>
  <c r="X55"/>
  <c r="X54"/>
  <c r="X53"/>
  <c r="X52"/>
  <c r="X51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T66"/>
  <c r="T65"/>
  <c r="T64"/>
  <c r="S66"/>
  <c r="S65"/>
  <c r="S64"/>
  <c r="U48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T63"/>
  <c r="T62"/>
  <c r="T61"/>
  <c r="T60"/>
  <c r="T59"/>
  <c r="T58"/>
  <c r="T57"/>
  <c r="T56"/>
  <c r="T55"/>
  <c r="T54"/>
  <c r="T53"/>
  <c r="T52"/>
  <c r="T51"/>
  <c r="T50"/>
  <c r="T49"/>
  <c r="T48"/>
  <c r="S63"/>
  <c r="S62"/>
  <c r="S61"/>
  <c r="S60"/>
  <c r="S59"/>
  <c r="S58"/>
  <c r="S57"/>
  <c r="S56"/>
  <c r="S55"/>
  <c r="S54"/>
  <c r="S53"/>
  <c r="S52"/>
  <c r="S51"/>
  <c r="S50"/>
  <c r="S49"/>
  <c r="S48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T47"/>
  <c r="S47"/>
  <c r="T46"/>
  <c r="S46"/>
  <c r="T45"/>
  <c r="S45"/>
  <c r="T44"/>
  <c r="S44"/>
  <c r="T43"/>
  <c r="S43"/>
  <c r="T42"/>
  <c r="S42"/>
  <c r="T41"/>
  <c r="S41"/>
  <c r="T40"/>
  <c r="S40"/>
  <c r="T39"/>
  <c r="S39"/>
  <c r="T38"/>
  <c r="S38"/>
  <c r="T37"/>
  <c r="S37"/>
  <c r="T36"/>
  <c r="S36"/>
  <c r="T35"/>
  <c r="S35"/>
  <c r="T34"/>
  <c r="S34"/>
  <c r="T33"/>
  <c r="S33"/>
  <c r="T32"/>
  <c r="S32"/>
  <c r="T31"/>
  <c r="S31"/>
  <c r="T30"/>
  <c r="S30"/>
  <c r="T29"/>
  <c r="S29"/>
  <c r="T28"/>
  <c r="S28"/>
  <c r="T27"/>
  <c r="S27"/>
  <c r="T26"/>
  <c r="S26"/>
  <c r="T25"/>
  <c r="S25"/>
  <c r="T24"/>
  <c r="S24"/>
  <c r="T23"/>
  <c r="S23"/>
  <c r="T22"/>
  <c r="S22"/>
  <c r="T21"/>
  <c r="S21"/>
  <c r="T20"/>
  <c r="S20"/>
  <c r="T19"/>
  <c r="S19"/>
  <c r="T18"/>
  <c r="S18"/>
  <c r="T17"/>
  <c r="S17"/>
  <c r="T16"/>
  <c r="S16"/>
  <c r="T15"/>
  <c r="S15"/>
  <c r="T14"/>
  <c r="S14"/>
  <c r="T13"/>
  <c r="S13"/>
  <c r="T12"/>
  <c r="S12"/>
  <c r="T11"/>
  <c r="S11"/>
  <c r="T10"/>
  <c r="S10"/>
  <c r="T9"/>
  <c r="S9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Q3"/>
  <c r="Q2"/>
  <c r="Q1"/>
  <c r="D3"/>
  <c r="D2"/>
  <c r="D1"/>
  <c r="P5" i="3" l="1"/>
  <c r="P7" s="1"/>
  <c r="U5" i="1" s="1"/>
  <c r="L5" s="1"/>
  <c r="M8"/>
  <c r="V3"/>
  <c r="B40" i="3"/>
  <c r="D42"/>
  <c r="I21"/>
  <c r="J21"/>
  <c r="L22"/>
  <c r="A40"/>
  <c r="I4"/>
  <c r="J4"/>
  <c r="L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L5"/>
  <c r="L6"/>
  <c r="L7"/>
  <c r="L8"/>
  <c r="L9"/>
  <c r="L10"/>
  <c r="L11"/>
  <c r="L12"/>
  <c r="L13"/>
  <c r="L14"/>
  <c r="L15"/>
  <c r="L16"/>
  <c r="L17"/>
  <c r="L18"/>
  <c r="L19"/>
  <c r="L20"/>
  <c r="L21"/>
  <c r="B4"/>
  <c r="D4"/>
  <c r="B5"/>
  <c r="D5"/>
  <c r="B6"/>
  <c r="D6"/>
  <c r="B7"/>
  <c r="D7"/>
  <c r="B8"/>
  <c r="D8"/>
  <c r="B9"/>
  <c r="D9"/>
  <c r="B10"/>
  <c r="D10"/>
  <c r="B11"/>
  <c r="D11"/>
  <c r="B12"/>
  <c r="D12"/>
  <c r="B13"/>
  <c r="D13"/>
  <c r="B14"/>
  <c r="D14"/>
  <c r="B15"/>
  <c r="D15"/>
  <c r="B16"/>
  <c r="D16"/>
  <c r="B17"/>
  <c r="D17"/>
  <c r="B18"/>
  <c r="D18"/>
  <c r="B19"/>
  <c r="D19"/>
  <c r="B20"/>
  <c r="D20"/>
  <c r="B21"/>
  <c r="D21"/>
  <c r="B22"/>
  <c r="D22"/>
  <c r="B23"/>
  <c r="D23"/>
  <c r="B24"/>
  <c r="D24"/>
  <c r="B25"/>
  <c r="D25"/>
  <c r="B26"/>
  <c r="D26"/>
  <c r="B27"/>
  <c r="D27"/>
  <c r="B28"/>
  <c r="D28"/>
  <c r="B29"/>
  <c r="D29"/>
  <c r="B30"/>
  <c r="D30"/>
  <c r="B31"/>
  <c r="D31"/>
  <c r="B32"/>
  <c r="D32"/>
  <c r="B33"/>
  <c r="D33"/>
  <c r="B34"/>
  <c r="D34"/>
  <c r="B35"/>
  <c r="D35"/>
  <c r="B36"/>
  <c r="D36"/>
  <c r="B37"/>
  <c r="D37"/>
  <c r="B38"/>
  <c r="D38"/>
  <c r="B39"/>
  <c r="D39"/>
  <c r="D40"/>
  <c r="D41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H10" i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L4" l="1"/>
  <c r="M5"/>
  <c r="H3" i="3"/>
  <c r="H1" i="1" s="1"/>
  <c r="V9"/>
  <c r="I9"/>
  <c r="K3" l="1"/>
  <c r="L3"/>
  <c r="I63"/>
  <c r="I62"/>
  <c r="I61"/>
  <c r="I60"/>
  <c r="I59"/>
  <c r="I58"/>
  <c r="I57"/>
  <c r="I56"/>
  <c r="I55"/>
  <c r="I54"/>
  <c r="I53"/>
  <c r="I52"/>
  <c r="I51"/>
  <c r="I50"/>
  <c r="I49"/>
  <c r="I48"/>
  <c r="I47"/>
  <c r="V49"/>
  <c r="V50"/>
  <c r="V51"/>
  <c r="V52"/>
  <c r="V53"/>
  <c r="V54"/>
  <c r="V55"/>
  <c r="V56"/>
  <c r="V57"/>
  <c r="V58"/>
  <c r="V59"/>
  <c r="V60"/>
  <c r="V61"/>
  <c r="V62"/>
  <c r="V63"/>
  <c r="V64"/>
  <c r="V65"/>
  <c r="V66"/>
</calcChain>
</file>

<file path=xl/sharedStrings.xml><?xml version="1.0" encoding="utf-8"?>
<sst xmlns="http://schemas.openxmlformats.org/spreadsheetml/2006/main" count="28" uniqueCount="14">
  <si>
    <t>Ω</t>
    <phoneticPr fontId="1"/>
  </si>
  <si>
    <t>g</t>
    <phoneticPr fontId="1"/>
  </si>
  <si>
    <t>A</t>
    <phoneticPr fontId="1"/>
  </si>
  <si>
    <t>T_A</t>
    <phoneticPr fontId="1"/>
  </si>
  <si>
    <t>℃</t>
    <phoneticPr fontId="1"/>
  </si>
  <si>
    <t>T_0</t>
    <phoneticPr fontId="1"/>
  </si>
  <si>
    <t>t</t>
    <phoneticPr fontId="1"/>
  </si>
  <si>
    <t>T</t>
    <phoneticPr fontId="1"/>
  </si>
  <si>
    <t>t</t>
    <phoneticPr fontId="1"/>
  </si>
  <si>
    <t>C_L</t>
    <phoneticPr fontId="1"/>
  </si>
  <si>
    <t>C_W</t>
    <phoneticPr fontId="1"/>
  </si>
  <si>
    <t>\DeltaT</t>
    <phoneticPr fontId="1"/>
  </si>
  <si>
    <t>より小さく</t>
    <rPh sb="2" eb="3">
      <t>チイ</t>
    </rPh>
    <phoneticPr fontId="1"/>
  </si>
  <si>
    <t>より大きく</t>
    <rPh sb="2" eb="3">
      <t>オオ</t>
    </rPh>
    <phoneticPr fontId="1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</si>
</sst>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_ "/>
    <numFmt numFmtId="178" formatCode="0.000_ "/>
    <numFmt numFmtId="179" formatCode="0.00.E+00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0" fontId="0" fillId="3" borderId="0" xfId="0" applyFill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178" fontId="0" fillId="0" borderId="0" xfId="0" applyNumberFormat="1" applyFill="1" applyBorder="1">
      <alignment vertical="center"/>
    </xf>
    <xf numFmtId="9" fontId="0" fillId="0" borderId="0" xfId="1" applyFont="1">
      <alignment vertical="center"/>
    </xf>
    <xf numFmtId="9" fontId="0" fillId="3" borderId="0" xfId="1" applyFont="1" applyFill="1">
      <alignment vertical="center"/>
    </xf>
    <xf numFmtId="179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Sheet1!$F$9:$F$45</c:f>
              <c:numCache>
                <c:formatCode>General</c:formatCode>
                <c:ptCount val="37"/>
                <c:pt idx="0">
                  <c:v>0</c:v>
                </c:pt>
                <c:pt idx="1">
                  <c:v>21</c:v>
                </c:pt>
                <c:pt idx="2">
                  <c:v>36</c:v>
                </c:pt>
                <c:pt idx="3">
                  <c:v>54</c:v>
                </c:pt>
                <c:pt idx="4">
                  <c:v>68</c:v>
                </c:pt>
                <c:pt idx="5">
                  <c:v>84</c:v>
                </c:pt>
                <c:pt idx="6">
                  <c:v>102</c:v>
                </c:pt>
                <c:pt idx="7">
                  <c:v>117</c:v>
                </c:pt>
                <c:pt idx="8">
                  <c:v>134</c:v>
                </c:pt>
                <c:pt idx="9">
                  <c:v>150</c:v>
                </c:pt>
                <c:pt idx="10">
                  <c:v>163</c:v>
                </c:pt>
                <c:pt idx="11">
                  <c:v>183</c:v>
                </c:pt>
                <c:pt idx="12">
                  <c:v>197</c:v>
                </c:pt>
                <c:pt idx="13">
                  <c:v>208</c:v>
                </c:pt>
                <c:pt idx="14">
                  <c:v>223</c:v>
                </c:pt>
                <c:pt idx="15">
                  <c:v>243</c:v>
                </c:pt>
                <c:pt idx="16">
                  <c:v>261</c:v>
                </c:pt>
                <c:pt idx="17">
                  <c:v>276</c:v>
                </c:pt>
                <c:pt idx="18">
                  <c:v>289</c:v>
                </c:pt>
                <c:pt idx="19">
                  <c:v>305</c:v>
                </c:pt>
                <c:pt idx="20">
                  <c:v>327</c:v>
                </c:pt>
                <c:pt idx="21">
                  <c:v>347</c:v>
                </c:pt>
                <c:pt idx="22">
                  <c:v>367</c:v>
                </c:pt>
                <c:pt idx="23">
                  <c:v>383</c:v>
                </c:pt>
                <c:pt idx="24">
                  <c:v>391</c:v>
                </c:pt>
                <c:pt idx="25">
                  <c:v>411</c:v>
                </c:pt>
                <c:pt idx="26">
                  <c:v>435</c:v>
                </c:pt>
                <c:pt idx="27">
                  <c:v>450</c:v>
                </c:pt>
                <c:pt idx="28">
                  <c:v>477</c:v>
                </c:pt>
                <c:pt idx="29">
                  <c:v>493</c:v>
                </c:pt>
                <c:pt idx="30">
                  <c:v>510</c:v>
                </c:pt>
                <c:pt idx="31">
                  <c:v>532</c:v>
                </c:pt>
                <c:pt idx="32">
                  <c:v>548</c:v>
                </c:pt>
                <c:pt idx="33">
                  <c:v>560</c:v>
                </c:pt>
                <c:pt idx="34">
                  <c:v>577</c:v>
                </c:pt>
                <c:pt idx="35">
                  <c:v>600</c:v>
                </c:pt>
                <c:pt idx="36">
                  <c:v>615</c:v>
                </c:pt>
              </c:numCache>
            </c:numRef>
          </c:xVal>
          <c:yVal>
            <c:numRef>
              <c:f>Sheet1!$G$9:$G$45</c:f>
              <c:numCache>
                <c:formatCode>General</c:formatCode>
                <c:ptCount val="37"/>
                <c:pt idx="0">
                  <c:v>0</c:v>
                </c:pt>
                <c:pt idx="1">
                  <c:v>0.29999999999999716</c:v>
                </c:pt>
                <c:pt idx="2">
                  <c:v>0.59999999999999787</c:v>
                </c:pt>
                <c:pt idx="3">
                  <c:v>0.89999999999999858</c:v>
                </c:pt>
                <c:pt idx="4">
                  <c:v>1.1999999999999993</c:v>
                </c:pt>
                <c:pt idx="5">
                  <c:v>1.5</c:v>
                </c:pt>
                <c:pt idx="6">
                  <c:v>1.7999999999999972</c:v>
                </c:pt>
                <c:pt idx="7">
                  <c:v>2.0999999999999979</c:v>
                </c:pt>
                <c:pt idx="8">
                  <c:v>2.3999999999999986</c:v>
                </c:pt>
                <c:pt idx="9">
                  <c:v>2.6999999999999993</c:v>
                </c:pt>
                <c:pt idx="10">
                  <c:v>3</c:v>
                </c:pt>
                <c:pt idx="11">
                  <c:v>3.2999999999999972</c:v>
                </c:pt>
                <c:pt idx="12">
                  <c:v>3.5999999999999979</c:v>
                </c:pt>
                <c:pt idx="13">
                  <c:v>3.7999999999999972</c:v>
                </c:pt>
                <c:pt idx="14">
                  <c:v>4.0999999999999979</c:v>
                </c:pt>
                <c:pt idx="15">
                  <c:v>4.3999999999999986</c:v>
                </c:pt>
                <c:pt idx="16">
                  <c:v>4.6999999999999993</c:v>
                </c:pt>
                <c:pt idx="17">
                  <c:v>5</c:v>
                </c:pt>
                <c:pt idx="18">
                  <c:v>5.2999999999999972</c:v>
                </c:pt>
                <c:pt idx="19">
                  <c:v>5.5999999999999979</c:v>
                </c:pt>
                <c:pt idx="20">
                  <c:v>5.8999999999999986</c:v>
                </c:pt>
                <c:pt idx="21">
                  <c:v>6.1999999999999993</c:v>
                </c:pt>
                <c:pt idx="22">
                  <c:v>6.5</c:v>
                </c:pt>
                <c:pt idx="23">
                  <c:v>6.7999999999999972</c:v>
                </c:pt>
                <c:pt idx="24">
                  <c:v>7.0999999999999979</c:v>
                </c:pt>
                <c:pt idx="25">
                  <c:v>7.3999999999999986</c:v>
                </c:pt>
                <c:pt idx="26">
                  <c:v>7.6999999999999993</c:v>
                </c:pt>
                <c:pt idx="27">
                  <c:v>8</c:v>
                </c:pt>
                <c:pt idx="28">
                  <c:v>8.2999999999999972</c:v>
                </c:pt>
                <c:pt idx="29">
                  <c:v>8.5999999999999979</c:v>
                </c:pt>
                <c:pt idx="30">
                  <c:v>8.8999999999999986</c:v>
                </c:pt>
                <c:pt idx="31">
                  <c:v>9.1999999999999993</c:v>
                </c:pt>
                <c:pt idx="32">
                  <c:v>9.5999999999999979</c:v>
                </c:pt>
                <c:pt idx="33">
                  <c:v>9.8999999999999986</c:v>
                </c:pt>
                <c:pt idx="34">
                  <c:v>10.199999999999996</c:v>
                </c:pt>
                <c:pt idx="35">
                  <c:v>10.600000000000001</c:v>
                </c:pt>
                <c:pt idx="36">
                  <c:v>10.899999999999999</c:v>
                </c:pt>
              </c:numCache>
            </c:numRef>
          </c:yVal>
        </c:ser>
        <c:axId val="72327552"/>
        <c:axId val="72329088"/>
      </c:scatterChart>
      <c:valAx>
        <c:axId val="72327552"/>
        <c:scaling>
          <c:orientation val="minMax"/>
        </c:scaling>
        <c:axPos val="b"/>
        <c:numFmt formatCode="General" sourceLinked="1"/>
        <c:tickLblPos val="nextTo"/>
        <c:crossAx val="72329088"/>
        <c:crosses val="autoZero"/>
        <c:crossBetween val="midCat"/>
      </c:valAx>
      <c:valAx>
        <c:axId val="72329088"/>
        <c:scaling>
          <c:orientation val="minMax"/>
        </c:scaling>
        <c:axPos val="l"/>
        <c:majorGridlines/>
        <c:numFmt formatCode="General" sourceLinked="1"/>
        <c:tickLblPos val="nextTo"/>
        <c:crossAx val="723275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Sheet1!$S$9:$S$47</c:f>
              <c:numCache>
                <c:formatCode>General</c:formatCode>
                <c:ptCount val="39"/>
                <c:pt idx="0">
                  <c:v>0</c:v>
                </c:pt>
                <c:pt idx="1">
                  <c:v>16</c:v>
                </c:pt>
                <c:pt idx="2">
                  <c:v>27</c:v>
                </c:pt>
                <c:pt idx="3">
                  <c:v>36</c:v>
                </c:pt>
                <c:pt idx="4">
                  <c:v>44</c:v>
                </c:pt>
                <c:pt idx="5">
                  <c:v>52</c:v>
                </c:pt>
                <c:pt idx="6">
                  <c:v>58</c:v>
                </c:pt>
                <c:pt idx="7">
                  <c:v>67</c:v>
                </c:pt>
                <c:pt idx="8">
                  <c:v>75</c:v>
                </c:pt>
                <c:pt idx="9">
                  <c:v>81</c:v>
                </c:pt>
                <c:pt idx="10">
                  <c:v>86</c:v>
                </c:pt>
                <c:pt idx="11">
                  <c:v>93</c:v>
                </c:pt>
                <c:pt idx="12">
                  <c:v>102</c:v>
                </c:pt>
                <c:pt idx="13">
                  <c:v>109</c:v>
                </c:pt>
                <c:pt idx="14">
                  <c:v>117</c:v>
                </c:pt>
                <c:pt idx="15">
                  <c:v>123</c:v>
                </c:pt>
                <c:pt idx="16">
                  <c:v>132</c:v>
                </c:pt>
                <c:pt idx="17">
                  <c:v>139</c:v>
                </c:pt>
                <c:pt idx="18">
                  <c:v>146</c:v>
                </c:pt>
                <c:pt idx="19">
                  <c:v>155</c:v>
                </c:pt>
                <c:pt idx="20">
                  <c:v>164</c:v>
                </c:pt>
                <c:pt idx="21">
                  <c:v>174</c:v>
                </c:pt>
                <c:pt idx="22">
                  <c:v>180</c:v>
                </c:pt>
                <c:pt idx="23">
                  <c:v>187</c:v>
                </c:pt>
                <c:pt idx="24">
                  <c:v>193</c:v>
                </c:pt>
                <c:pt idx="25">
                  <c:v>200</c:v>
                </c:pt>
                <c:pt idx="26">
                  <c:v>209</c:v>
                </c:pt>
                <c:pt idx="27">
                  <c:v>216</c:v>
                </c:pt>
                <c:pt idx="28">
                  <c:v>227</c:v>
                </c:pt>
                <c:pt idx="29">
                  <c:v>235</c:v>
                </c:pt>
                <c:pt idx="30">
                  <c:v>242</c:v>
                </c:pt>
                <c:pt idx="31">
                  <c:v>250</c:v>
                </c:pt>
                <c:pt idx="32">
                  <c:v>258</c:v>
                </c:pt>
                <c:pt idx="33">
                  <c:v>267</c:v>
                </c:pt>
                <c:pt idx="34">
                  <c:v>274</c:v>
                </c:pt>
                <c:pt idx="35">
                  <c:v>283</c:v>
                </c:pt>
                <c:pt idx="36">
                  <c:v>292</c:v>
                </c:pt>
                <c:pt idx="37">
                  <c:v>301</c:v>
                </c:pt>
                <c:pt idx="38">
                  <c:v>310</c:v>
                </c:pt>
              </c:numCache>
            </c:numRef>
          </c:xVal>
          <c:yVal>
            <c:numRef>
              <c:f>Sheet1!$T$9:$T$47</c:f>
              <c:numCache>
                <c:formatCode>General</c:formatCode>
                <c:ptCount val="39"/>
                <c:pt idx="0">
                  <c:v>0</c:v>
                </c:pt>
                <c:pt idx="1">
                  <c:v>0.30000000000000071</c:v>
                </c:pt>
                <c:pt idx="2">
                  <c:v>0.60000000000000142</c:v>
                </c:pt>
                <c:pt idx="3">
                  <c:v>0.90000000000000213</c:v>
                </c:pt>
                <c:pt idx="4">
                  <c:v>1.1999999999999993</c:v>
                </c:pt>
                <c:pt idx="5">
                  <c:v>1.5</c:v>
                </c:pt>
                <c:pt idx="6">
                  <c:v>1.8000000000000007</c:v>
                </c:pt>
                <c:pt idx="7">
                  <c:v>2.1000000000000014</c:v>
                </c:pt>
                <c:pt idx="8">
                  <c:v>2.4000000000000021</c:v>
                </c:pt>
                <c:pt idx="9">
                  <c:v>2.8000000000000007</c:v>
                </c:pt>
                <c:pt idx="10">
                  <c:v>3.1000000000000014</c:v>
                </c:pt>
                <c:pt idx="11">
                  <c:v>3.3000000000000007</c:v>
                </c:pt>
                <c:pt idx="12">
                  <c:v>3.6000000000000014</c:v>
                </c:pt>
                <c:pt idx="13">
                  <c:v>3.9000000000000021</c:v>
                </c:pt>
                <c:pt idx="14">
                  <c:v>4.1999999999999993</c:v>
                </c:pt>
                <c:pt idx="15">
                  <c:v>4.5</c:v>
                </c:pt>
                <c:pt idx="16">
                  <c:v>4.8000000000000007</c:v>
                </c:pt>
                <c:pt idx="17">
                  <c:v>5.1000000000000014</c:v>
                </c:pt>
                <c:pt idx="18">
                  <c:v>5.4000000000000021</c:v>
                </c:pt>
                <c:pt idx="19">
                  <c:v>5.6999999999999993</c:v>
                </c:pt>
                <c:pt idx="20">
                  <c:v>6</c:v>
                </c:pt>
                <c:pt idx="21">
                  <c:v>6.3000000000000007</c:v>
                </c:pt>
                <c:pt idx="22">
                  <c:v>6.6000000000000014</c:v>
                </c:pt>
                <c:pt idx="23">
                  <c:v>6.9000000000000021</c:v>
                </c:pt>
                <c:pt idx="24">
                  <c:v>7.1999999999999993</c:v>
                </c:pt>
                <c:pt idx="25">
                  <c:v>7.5</c:v>
                </c:pt>
                <c:pt idx="26">
                  <c:v>7.8000000000000007</c:v>
                </c:pt>
                <c:pt idx="27">
                  <c:v>8.1000000000000014</c:v>
                </c:pt>
                <c:pt idx="28">
                  <c:v>8.4000000000000021</c:v>
                </c:pt>
                <c:pt idx="29">
                  <c:v>8.6999999999999993</c:v>
                </c:pt>
                <c:pt idx="30">
                  <c:v>9</c:v>
                </c:pt>
                <c:pt idx="31">
                  <c:v>9.3000000000000007</c:v>
                </c:pt>
                <c:pt idx="32">
                  <c:v>9.5999999999999979</c:v>
                </c:pt>
                <c:pt idx="33">
                  <c:v>9.9000000000000021</c:v>
                </c:pt>
                <c:pt idx="34">
                  <c:v>10.199999999999999</c:v>
                </c:pt>
                <c:pt idx="35">
                  <c:v>10.500000000000004</c:v>
                </c:pt>
                <c:pt idx="36">
                  <c:v>10.8</c:v>
                </c:pt>
                <c:pt idx="37">
                  <c:v>11.099999999999998</c:v>
                </c:pt>
                <c:pt idx="38">
                  <c:v>11.400000000000002</c:v>
                </c:pt>
              </c:numCache>
            </c:numRef>
          </c:yVal>
        </c:ser>
        <c:axId val="72374144"/>
        <c:axId val="72375680"/>
      </c:scatterChart>
      <c:valAx>
        <c:axId val="72374144"/>
        <c:scaling>
          <c:orientation val="minMax"/>
        </c:scaling>
        <c:axPos val="b"/>
        <c:numFmt formatCode="General" sourceLinked="1"/>
        <c:tickLblPos val="nextTo"/>
        <c:crossAx val="72375680"/>
        <c:crosses val="autoZero"/>
        <c:crossBetween val="midCat"/>
      </c:valAx>
      <c:valAx>
        <c:axId val="72375680"/>
        <c:scaling>
          <c:orientation val="minMax"/>
        </c:scaling>
        <c:axPos val="l"/>
        <c:majorGridlines/>
        <c:numFmt formatCode="General" sourceLinked="1"/>
        <c:tickLblPos val="nextTo"/>
        <c:crossAx val="723741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Sheet1!$F$46:$F$63</c:f>
              <c:numCache>
                <c:formatCode>General</c:formatCode>
                <c:ptCount val="18"/>
                <c:pt idx="0">
                  <c:v>0</c:v>
                </c:pt>
                <c:pt idx="1">
                  <c:v>95</c:v>
                </c:pt>
                <c:pt idx="2">
                  <c:v>200</c:v>
                </c:pt>
                <c:pt idx="3">
                  <c:v>315</c:v>
                </c:pt>
                <c:pt idx="4">
                  <c:v>347</c:v>
                </c:pt>
                <c:pt idx="5">
                  <c:v>425</c:v>
                </c:pt>
                <c:pt idx="6">
                  <c:v>542</c:v>
                </c:pt>
                <c:pt idx="7">
                  <c:v>715</c:v>
                </c:pt>
                <c:pt idx="8">
                  <c:v>833</c:v>
                </c:pt>
                <c:pt idx="9">
                  <c:v>954</c:v>
                </c:pt>
                <c:pt idx="10">
                  <c:v>1098</c:v>
                </c:pt>
                <c:pt idx="11">
                  <c:v>1231</c:v>
                </c:pt>
                <c:pt idx="12">
                  <c:v>1366</c:v>
                </c:pt>
                <c:pt idx="13">
                  <c:v>1513</c:v>
                </c:pt>
                <c:pt idx="14">
                  <c:v>1665</c:v>
                </c:pt>
                <c:pt idx="15">
                  <c:v>1825</c:v>
                </c:pt>
                <c:pt idx="16">
                  <c:v>1980</c:v>
                </c:pt>
                <c:pt idx="17">
                  <c:v>2148</c:v>
                </c:pt>
              </c:numCache>
            </c:numRef>
          </c:xVal>
          <c:yVal>
            <c:numRef>
              <c:f>Sheet1!$G$46:$G$63</c:f>
              <c:numCache>
                <c:formatCode>General</c:formatCode>
                <c:ptCount val="18"/>
                <c:pt idx="0">
                  <c:v>32.700000000000003</c:v>
                </c:pt>
                <c:pt idx="1">
                  <c:v>32.4</c:v>
                </c:pt>
                <c:pt idx="2">
                  <c:v>32.1</c:v>
                </c:pt>
                <c:pt idx="3">
                  <c:v>31.8</c:v>
                </c:pt>
                <c:pt idx="4">
                  <c:v>31.7</c:v>
                </c:pt>
                <c:pt idx="5">
                  <c:v>31.5</c:v>
                </c:pt>
                <c:pt idx="6">
                  <c:v>31.2</c:v>
                </c:pt>
                <c:pt idx="7">
                  <c:v>30.9</c:v>
                </c:pt>
                <c:pt idx="8">
                  <c:v>30.6</c:v>
                </c:pt>
                <c:pt idx="9">
                  <c:v>30.3</c:v>
                </c:pt>
                <c:pt idx="10">
                  <c:v>30</c:v>
                </c:pt>
                <c:pt idx="11">
                  <c:v>29.7</c:v>
                </c:pt>
                <c:pt idx="12">
                  <c:v>29.4</c:v>
                </c:pt>
                <c:pt idx="13">
                  <c:v>29.1</c:v>
                </c:pt>
                <c:pt idx="14">
                  <c:v>28.8</c:v>
                </c:pt>
                <c:pt idx="15">
                  <c:v>28.5</c:v>
                </c:pt>
                <c:pt idx="16">
                  <c:v>28.2</c:v>
                </c:pt>
                <c:pt idx="17">
                  <c:v>27.9</c:v>
                </c:pt>
              </c:numCache>
            </c:numRef>
          </c:yVal>
        </c:ser>
        <c:axId val="72408448"/>
        <c:axId val="72942720"/>
      </c:scatterChart>
      <c:valAx>
        <c:axId val="72408448"/>
        <c:scaling>
          <c:orientation val="minMax"/>
        </c:scaling>
        <c:axPos val="b"/>
        <c:numFmt formatCode="General" sourceLinked="1"/>
        <c:tickLblPos val="nextTo"/>
        <c:crossAx val="72942720"/>
        <c:crosses val="autoZero"/>
        <c:crossBetween val="midCat"/>
      </c:valAx>
      <c:valAx>
        <c:axId val="72942720"/>
        <c:scaling>
          <c:orientation val="minMax"/>
        </c:scaling>
        <c:axPos val="l"/>
        <c:majorGridlines/>
        <c:numFmt formatCode="General" sourceLinked="1"/>
        <c:tickLblPos val="nextTo"/>
        <c:crossAx val="7240844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Sheet1!$S$48:$S$66</c:f>
              <c:numCache>
                <c:formatCode>General</c:formatCode>
                <c:ptCount val="19"/>
                <c:pt idx="0">
                  <c:v>0</c:v>
                </c:pt>
                <c:pt idx="1">
                  <c:v>38</c:v>
                </c:pt>
                <c:pt idx="2">
                  <c:v>82</c:v>
                </c:pt>
                <c:pt idx="3">
                  <c:v>130</c:v>
                </c:pt>
                <c:pt idx="4">
                  <c:v>186</c:v>
                </c:pt>
                <c:pt idx="5">
                  <c:v>235</c:v>
                </c:pt>
                <c:pt idx="6">
                  <c:v>289</c:v>
                </c:pt>
                <c:pt idx="7">
                  <c:v>346</c:v>
                </c:pt>
                <c:pt idx="8">
                  <c:v>405</c:v>
                </c:pt>
                <c:pt idx="9">
                  <c:v>486</c:v>
                </c:pt>
                <c:pt idx="10">
                  <c:v>547</c:v>
                </c:pt>
                <c:pt idx="11">
                  <c:v>607</c:v>
                </c:pt>
                <c:pt idx="12">
                  <c:v>671</c:v>
                </c:pt>
                <c:pt idx="13">
                  <c:v>732</c:v>
                </c:pt>
                <c:pt idx="14">
                  <c:v>807</c:v>
                </c:pt>
                <c:pt idx="15">
                  <c:v>877</c:v>
                </c:pt>
                <c:pt idx="16">
                  <c:v>948</c:v>
                </c:pt>
                <c:pt idx="17">
                  <c:v>1025</c:v>
                </c:pt>
                <c:pt idx="18">
                  <c:v>1103</c:v>
                </c:pt>
              </c:numCache>
            </c:numRef>
          </c:xVal>
          <c:yVal>
            <c:numRef>
              <c:f>Sheet1!$T$48:$T$66</c:f>
              <c:numCache>
                <c:formatCode>General</c:formatCode>
                <c:ptCount val="19"/>
                <c:pt idx="0">
                  <c:v>33.5</c:v>
                </c:pt>
                <c:pt idx="1">
                  <c:v>33.200000000000003</c:v>
                </c:pt>
                <c:pt idx="2">
                  <c:v>32.9</c:v>
                </c:pt>
                <c:pt idx="3">
                  <c:v>32.6</c:v>
                </c:pt>
                <c:pt idx="4">
                  <c:v>32.299999999999997</c:v>
                </c:pt>
                <c:pt idx="5">
                  <c:v>32</c:v>
                </c:pt>
                <c:pt idx="6">
                  <c:v>31.7</c:v>
                </c:pt>
                <c:pt idx="7">
                  <c:v>31.4</c:v>
                </c:pt>
                <c:pt idx="8">
                  <c:v>31.1</c:v>
                </c:pt>
                <c:pt idx="9">
                  <c:v>30.8</c:v>
                </c:pt>
                <c:pt idx="10">
                  <c:v>30.5</c:v>
                </c:pt>
                <c:pt idx="11">
                  <c:v>30.2</c:v>
                </c:pt>
                <c:pt idx="12">
                  <c:v>29.9</c:v>
                </c:pt>
                <c:pt idx="13">
                  <c:v>29.6</c:v>
                </c:pt>
                <c:pt idx="14">
                  <c:v>29.3</c:v>
                </c:pt>
                <c:pt idx="15">
                  <c:v>29</c:v>
                </c:pt>
                <c:pt idx="16">
                  <c:v>28.7</c:v>
                </c:pt>
                <c:pt idx="17">
                  <c:v>28.4</c:v>
                </c:pt>
                <c:pt idx="18">
                  <c:v>28.1</c:v>
                </c:pt>
              </c:numCache>
            </c:numRef>
          </c:yVal>
        </c:ser>
        <c:axId val="72967296"/>
        <c:axId val="72968832"/>
      </c:scatterChart>
      <c:valAx>
        <c:axId val="72967296"/>
        <c:scaling>
          <c:orientation val="minMax"/>
        </c:scaling>
        <c:axPos val="b"/>
        <c:numFmt formatCode="General" sourceLinked="1"/>
        <c:tickLblPos val="nextTo"/>
        <c:crossAx val="72968832"/>
        <c:crosses val="autoZero"/>
        <c:crossBetween val="midCat"/>
      </c:valAx>
      <c:valAx>
        <c:axId val="72968832"/>
        <c:scaling>
          <c:orientation val="minMax"/>
        </c:scaling>
        <c:axPos val="l"/>
        <c:majorGridlines/>
        <c:numFmt formatCode="General" sourceLinked="1"/>
        <c:tickLblPos val="nextTo"/>
        <c:crossAx val="729672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Sheet2!$A$4:$A$40</c:f>
              <c:numCache>
                <c:formatCode>General</c:formatCode>
                <c:ptCount val="37"/>
                <c:pt idx="0">
                  <c:v>0</c:v>
                </c:pt>
                <c:pt idx="1">
                  <c:v>21</c:v>
                </c:pt>
                <c:pt idx="2">
                  <c:v>36</c:v>
                </c:pt>
                <c:pt idx="3">
                  <c:v>54</c:v>
                </c:pt>
                <c:pt idx="4">
                  <c:v>68</c:v>
                </c:pt>
                <c:pt idx="5">
                  <c:v>84</c:v>
                </c:pt>
                <c:pt idx="6">
                  <c:v>102</c:v>
                </c:pt>
                <c:pt idx="7">
                  <c:v>117</c:v>
                </c:pt>
                <c:pt idx="8">
                  <c:v>134</c:v>
                </c:pt>
                <c:pt idx="9">
                  <c:v>150</c:v>
                </c:pt>
                <c:pt idx="10">
                  <c:v>163</c:v>
                </c:pt>
                <c:pt idx="11">
                  <c:v>183</c:v>
                </c:pt>
                <c:pt idx="12">
                  <c:v>197</c:v>
                </c:pt>
                <c:pt idx="13">
                  <c:v>208</c:v>
                </c:pt>
                <c:pt idx="14">
                  <c:v>223</c:v>
                </c:pt>
                <c:pt idx="15">
                  <c:v>243</c:v>
                </c:pt>
                <c:pt idx="16">
                  <c:v>261</c:v>
                </c:pt>
                <c:pt idx="17">
                  <c:v>276</c:v>
                </c:pt>
                <c:pt idx="18">
                  <c:v>289</c:v>
                </c:pt>
                <c:pt idx="19">
                  <c:v>305</c:v>
                </c:pt>
                <c:pt idx="20">
                  <c:v>327</c:v>
                </c:pt>
                <c:pt idx="21">
                  <c:v>347</c:v>
                </c:pt>
                <c:pt idx="22">
                  <c:v>367</c:v>
                </c:pt>
                <c:pt idx="23">
                  <c:v>383</c:v>
                </c:pt>
                <c:pt idx="24">
                  <c:v>391</c:v>
                </c:pt>
                <c:pt idx="25">
                  <c:v>411</c:v>
                </c:pt>
                <c:pt idx="26">
                  <c:v>435</c:v>
                </c:pt>
                <c:pt idx="27">
                  <c:v>450</c:v>
                </c:pt>
                <c:pt idx="28">
                  <c:v>477</c:v>
                </c:pt>
                <c:pt idx="29">
                  <c:v>493</c:v>
                </c:pt>
                <c:pt idx="30">
                  <c:v>510</c:v>
                </c:pt>
                <c:pt idx="31">
                  <c:v>532</c:v>
                </c:pt>
                <c:pt idx="32">
                  <c:v>548</c:v>
                </c:pt>
                <c:pt idx="33">
                  <c:v>560</c:v>
                </c:pt>
                <c:pt idx="34">
                  <c:v>577</c:v>
                </c:pt>
                <c:pt idx="35">
                  <c:v>600</c:v>
                </c:pt>
                <c:pt idx="36">
                  <c:v>615</c:v>
                </c:pt>
              </c:numCache>
            </c:numRef>
          </c:xVal>
          <c:yVal>
            <c:numRef>
              <c:f>Sheet2!$B$4:$B$40</c:f>
              <c:numCache>
                <c:formatCode>General</c:formatCode>
                <c:ptCount val="37"/>
                <c:pt idx="0">
                  <c:v>22.1</c:v>
                </c:pt>
                <c:pt idx="1">
                  <c:v>22.4</c:v>
                </c:pt>
                <c:pt idx="2">
                  <c:v>22.7</c:v>
                </c:pt>
                <c:pt idx="3">
                  <c:v>23</c:v>
                </c:pt>
                <c:pt idx="4">
                  <c:v>23.3</c:v>
                </c:pt>
                <c:pt idx="5">
                  <c:v>23.6</c:v>
                </c:pt>
                <c:pt idx="6">
                  <c:v>23.9</c:v>
                </c:pt>
                <c:pt idx="7">
                  <c:v>24.2</c:v>
                </c:pt>
                <c:pt idx="8">
                  <c:v>24.5</c:v>
                </c:pt>
                <c:pt idx="9">
                  <c:v>24.8</c:v>
                </c:pt>
                <c:pt idx="10">
                  <c:v>25.1</c:v>
                </c:pt>
                <c:pt idx="11">
                  <c:v>25.4</c:v>
                </c:pt>
                <c:pt idx="12">
                  <c:v>25.7</c:v>
                </c:pt>
                <c:pt idx="13">
                  <c:v>25.9</c:v>
                </c:pt>
                <c:pt idx="14">
                  <c:v>26.2</c:v>
                </c:pt>
                <c:pt idx="15">
                  <c:v>26.5</c:v>
                </c:pt>
                <c:pt idx="16">
                  <c:v>26.8</c:v>
                </c:pt>
                <c:pt idx="17">
                  <c:v>27.1</c:v>
                </c:pt>
                <c:pt idx="18">
                  <c:v>27.4</c:v>
                </c:pt>
                <c:pt idx="19">
                  <c:v>27.7</c:v>
                </c:pt>
                <c:pt idx="20">
                  <c:v>28</c:v>
                </c:pt>
                <c:pt idx="21">
                  <c:v>28.3</c:v>
                </c:pt>
                <c:pt idx="22">
                  <c:v>28.6</c:v>
                </c:pt>
                <c:pt idx="23">
                  <c:v>28.9</c:v>
                </c:pt>
                <c:pt idx="24">
                  <c:v>29.2</c:v>
                </c:pt>
                <c:pt idx="25">
                  <c:v>29.5</c:v>
                </c:pt>
                <c:pt idx="26">
                  <c:v>29.8</c:v>
                </c:pt>
                <c:pt idx="27">
                  <c:v>30.1</c:v>
                </c:pt>
                <c:pt idx="28">
                  <c:v>30.4</c:v>
                </c:pt>
                <c:pt idx="29">
                  <c:v>30.7</c:v>
                </c:pt>
                <c:pt idx="30">
                  <c:v>31</c:v>
                </c:pt>
                <c:pt idx="31">
                  <c:v>31.3</c:v>
                </c:pt>
                <c:pt idx="32">
                  <c:v>31.7</c:v>
                </c:pt>
                <c:pt idx="33">
                  <c:v>32</c:v>
                </c:pt>
                <c:pt idx="34">
                  <c:v>32.299999999999997</c:v>
                </c:pt>
                <c:pt idx="35">
                  <c:v>32.700000000000003</c:v>
                </c:pt>
                <c:pt idx="36">
                  <c:v>33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Sheet2!$C$4:$C$42</c:f>
              <c:numCache>
                <c:formatCode>General</c:formatCode>
                <c:ptCount val="39"/>
                <c:pt idx="0">
                  <c:v>0</c:v>
                </c:pt>
                <c:pt idx="1">
                  <c:v>16</c:v>
                </c:pt>
                <c:pt idx="2">
                  <c:v>27</c:v>
                </c:pt>
                <c:pt idx="3">
                  <c:v>36</c:v>
                </c:pt>
                <c:pt idx="4">
                  <c:v>44</c:v>
                </c:pt>
                <c:pt idx="5">
                  <c:v>52</c:v>
                </c:pt>
                <c:pt idx="6">
                  <c:v>58</c:v>
                </c:pt>
                <c:pt idx="7">
                  <c:v>67</c:v>
                </c:pt>
                <c:pt idx="8">
                  <c:v>75</c:v>
                </c:pt>
                <c:pt idx="9">
                  <c:v>81</c:v>
                </c:pt>
                <c:pt idx="10">
                  <c:v>86</c:v>
                </c:pt>
                <c:pt idx="11">
                  <c:v>93</c:v>
                </c:pt>
                <c:pt idx="12">
                  <c:v>102</c:v>
                </c:pt>
                <c:pt idx="13">
                  <c:v>109</c:v>
                </c:pt>
                <c:pt idx="14">
                  <c:v>117</c:v>
                </c:pt>
                <c:pt idx="15">
                  <c:v>123</c:v>
                </c:pt>
                <c:pt idx="16">
                  <c:v>132</c:v>
                </c:pt>
                <c:pt idx="17">
                  <c:v>139</c:v>
                </c:pt>
                <c:pt idx="18">
                  <c:v>146</c:v>
                </c:pt>
                <c:pt idx="19">
                  <c:v>155</c:v>
                </c:pt>
                <c:pt idx="20">
                  <c:v>164</c:v>
                </c:pt>
                <c:pt idx="21">
                  <c:v>174</c:v>
                </c:pt>
                <c:pt idx="22">
                  <c:v>180</c:v>
                </c:pt>
                <c:pt idx="23">
                  <c:v>187</c:v>
                </c:pt>
                <c:pt idx="24">
                  <c:v>193</c:v>
                </c:pt>
                <c:pt idx="25">
                  <c:v>200</c:v>
                </c:pt>
                <c:pt idx="26">
                  <c:v>209</c:v>
                </c:pt>
                <c:pt idx="27">
                  <c:v>216</c:v>
                </c:pt>
                <c:pt idx="28">
                  <c:v>227</c:v>
                </c:pt>
                <c:pt idx="29">
                  <c:v>235</c:v>
                </c:pt>
                <c:pt idx="30">
                  <c:v>242</c:v>
                </c:pt>
                <c:pt idx="31">
                  <c:v>250</c:v>
                </c:pt>
                <c:pt idx="32">
                  <c:v>258</c:v>
                </c:pt>
                <c:pt idx="33">
                  <c:v>267</c:v>
                </c:pt>
                <c:pt idx="34">
                  <c:v>274</c:v>
                </c:pt>
                <c:pt idx="35">
                  <c:v>283</c:v>
                </c:pt>
                <c:pt idx="36">
                  <c:v>292</c:v>
                </c:pt>
                <c:pt idx="37">
                  <c:v>301</c:v>
                </c:pt>
                <c:pt idx="38">
                  <c:v>310</c:v>
                </c:pt>
              </c:numCache>
            </c:numRef>
          </c:xVal>
          <c:yVal>
            <c:numRef>
              <c:f>Sheet2!$D$4:$D$42</c:f>
              <c:numCache>
                <c:formatCode>General</c:formatCode>
                <c:ptCount val="39"/>
                <c:pt idx="0">
                  <c:v>22.7</c:v>
                </c:pt>
                <c:pt idx="1">
                  <c:v>23</c:v>
                </c:pt>
                <c:pt idx="2">
                  <c:v>23.3</c:v>
                </c:pt>
                <c:pt idx="3">
                  <c:v>23.6</c:v>
                </c:pt>
                <c:pt idx="4">
                  <c:v>23.9</c:v>
                </c:pt>
                <c:pt idx="5">
                  <c:v>24.2</c:v>
                </c:pt>
                <c:pt idx="6">
                  <c:v>24.5</c:v>
                </c:pt>
                <c:pt idx="7">
                  <c:v>24.8</c:v>
                </c:pt>
                <c:pt idx="8">
                  <c:v>25.1</c:v>
                </c:pt>
                <c:pt idx="9">
                  <c:v>25.5</c:v>
                </c:pt>
                <c:pt idx="10">
                  <c:v>25.8</c:v>
                </c:pt>
                <c:pt idx="11">
                  <c:v>26</c:v>
                </c:pt>
                <c:pt idx="12">
                  <c:v>26.3</c:v>
                </c:pt>
                <c:pt idx="13">
                  <c:v>26.6</c:v>
                </c:pt>
                <c:pt idx="14">
                  <c:v>26.9</c:v>
                </c:pt>
                <c:pt idx="15">
                  <c:v>27.2</c:v>
                </c:pt>
                <c:pt idx="16">
                  <c:v>27.5</c:v>
                </c:pt>
                <c:pt idx="17">
                  <c:v>27.8</c:v>
                </c:pt>
                <c:pt idx="18">
                  <c:v>28.1</c:v>
                </c:pt>
                <c:pt idx="19">
                  <c:v>28.4</c:v>
                </c:pt>
                <c:pt idx="20">
                  <c:v>28.7</c:v>
                </c:pt>
                <c:pt idx="21">
                  <c:v>29</c:v>
                </c:pt>
                <c:pt idx="22">
                  <c:v>29.3</c:v>
                </c:pt>
                <c:pt idx="23">
                  <c:v>29.6</c:v>
                </c:pt>
                <c:pt idx="24">
                  <c:v>29.9</c:v>
                </c:pt>
                <c:pt idx="25">
                  <c:v>30.2</c:v>
                </c:pt>
                <c:pt idx="26">
                  <c:v>30.5</c:v>
                </c:pt>
                <c:pt idx="27">
                  <c:v>30.8</c:v>
                </c:pt>
                <c:pt idx="28">
                  <c:v>31.1</c:v>
                </c:pt>
                <c:pt idx="29">
                  <c:v>31.4</c:v>
                </c:pt>
                <c:pt idx="30">
                  <c:v>31.7</c:v>
                </c:pt>
                <c:pt idx="31">
                  <c:v>32</c:v>
                </c:pt>
                <c:pt idx="32">
                  <c:v>32.299999999999997</c:v>
                </c:pt>
                <c:pt idx="33">
                  <c:v>32.6</c:v>
                </c:pt>
                <c:pt idx="34">
                  <c:v>32.9</c:v>
                </c:pt>
                <c:pt idx="35">
                  <c:v>33.200000000000003</c:v>
                </c:pt>
                <c:pt idx="36">
                  <c:v>33.5</c:v>
                </c:pt>
                <c:pt idx="37">
                  <c:v>33.799999999999997</c:v>
                </c:pt>
                <c:pt idx="38">
                  <c:v>34.1</c:v>
                </c:pt>
              </c:numCache>
            </c:numRef>
          </c:yVal>
        </c:ser>
        <c:axId val="73065216"/>
        <c:axId val="73066752"/>
      </c:scatterChart>
      <c:valAx>
        <c:axId val="73065216"/>
        <c:scaling>
          <c:orientation val="minMax"/>
        </c:scaling>
        <c:axPos val="b"/>
        <c:numFmt formatCode="General" sourceLinked="1"/>
        <c:tickLblPos val="nextTo"/>
        <c:crossAx val="73066752"/>
        <c:crosses val="autoZero"/>
        <c:crossBetween val="midCat"/>
      </c:valAx>
      <c:valAx>
        <c:axId val="73066752"/>
        <c:scaling>
          <c:orientation val="minMax"/>
          <c:max val="35"/>
          <c:min val="20"/>
        </c:scaling>
        <c:axPos val="l"/>
        <c:majorGridlines/>
        <c:numFmt formatCode="General" sourceLinked="1"/>
        <c:tickLblPos val="nextTo"/>
        <c:crossAx val="730652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Sheet2!$E$4:$E$21</c:f>
              <c:numCache>
                <c:formatCode>General</c:formatCode>
                <c:ptCount val="18"/>
                <c:pt idx="0">
                  <c:v>0</c:v>
                </c:pt>
                <c:pt idx="1">
                  <c:v>95</c:v>
                </c:pt>
                <c:pt idx="2">
                  <c:v>200</c:v>
                </c:pt>
                <c:pt idx="3">
                  <c:v>315</c:v>
                </c:pt>
                <c:pt idx="4">
                  <c:v>347</c:v>
                </c:pt>
                <c:pt idx="5">
                  <c:v>425</c:v>
                </c:pt>
                <c:pt idx="6">
                  <c:v>542</c:v>
                </c:pt>
                <c:pt idx="7">
                  <c:v>715</c:v>
                </c:pt>
                <c:pt idx="8">
                  <c:v>833</c:v>
                </c:pt>
                <c:pt idx="9">
                  <c:v>954</c:v>
                </c:pt>
                <c:pt idx="10">
                  <c:v>1098</c:v>
                </c:pt>
                <c:pt idx="11">
                  <c:v>1231</c:v>
                </c:pt>
                <c:pt idx="12">
                  <c:v>1366</c:v>
                </c:pt>
                <c:pt idx="13">
                  <c:v>1513</c:v>
                </c:pt>
                <c:pt idx="14">
                  <c:v>1665</c:v>
                </c:pt>
                <c:pt idx="15">
                  <c:v>1825</c:v>
                </c:pt>
                <c:pt idx="16">
                  <c:v>1980</c:v>
                </c:pt>
                <c:pt idx="17">
                  <c:v>2148</c:v>
                </c:pt>
              </c:numCache>
            </c:numRef>
          </c:xVal>
          <c:yVal>
            <c:numRef>
              <c:f>Sheet2!$F$4:$F$21</c:f>
              <c:numCache>
                <c:formatCode>General</c:formatCode>
                <c:ptCount val="18"/>
                <c:pt idx="0">
                  <c:v>0</c:v>
                </c:pt>
                <c:pt idx="1">
                  <c:v>-1.8809331957496456E-2</c:v>
                </c:pt>
                <c:pt idx="2">
                  <c:v>-3.797924806521645E-2</c:v>
                </c:pt>
                <c:pt idx="3">
                  <c:v>-5.7523844138186717E-2</c:v>
                </c:pt>
                <c:pt idx="4">
                  <c:v>-6.4124528169538911E-2</c:v>
                </c:pt>
                <c:pt idx="5">
                  <c:v>-7.7458059039004004E-2</c:v>
                </c:pt>
                <c:pt idx="6">
                  <c:v>-9.7797743276126753E-2</c:v>
                </c:pt>
                <c:pt idx="7">
                  <c:v>-0.11855973472455596</c:v>
                </c:pt>
                <c:pt idx="8">
                  <c:v>-0.13976194237515874</c:v>
                </c:pt>
                <c:pt idx="9">
                  <c:v>-0.16142343915633828</c:v>
                </c:pt>
                <c:pt idx="10">
                  <c:v>-0.18356456503355187</c:v>
                </c:pt>
                <c:pt idx="11">
                  <c:v>-0.20620704178331176</c:v>
                </c:pt>
                <c:pt idx="12">
                  <c:v>-0.22937410106484618</c:v>
                </c:pt>
                <c:pt idx="13">
                  <c:v>-0.25309062768216201</c:v>
                </c:pt>
                <c:pt idx="14">
                  <c:v>-0.2773833202512066</c:v>
                </c:pt>
                <c:pt idx="15">
                  <c:v>-0.30228087187293384</c:v>
                </c:pt>
                <c:pt idx="16">
                  <c:v>-0.32781417387809864</c:v>
                </c:pt>
                <c:pt idx="17">
                  <c:v>-0.35401654627212276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Sheet2!$G$4:$G$22</c:f>
              <c:numCache>
                <c:formatCode>General</c:formatCode>
                <c:ptCount val="19"/>
                <c:pt idx="0">
                  <c:v>0</c:v>
                </c:pt>
                <c:pt idx="1">
                  <c:v>38</c:v>
                </c:pt>
                <c:pt idx="2">
                  <c:v>82</c:v>
                </c:pt>
                <c:pt idx="3">
                  <c:v>130</c:v>
                </c:pt>
                <c:pt idx="4">
                  <c:v>186</c:v>
                </c:pt>
                <c:pt idx="5">
                  <c:v>235</c:v>
                </c:pt>
                <c:pt idx="6">
                  <c:v>289</c:v>
                </c:pt>
                <c:pt idx="7">
                  <c:v>346</c:v>
                </c:pt>
                <c:pt idx="8">
                  <c:v>405</c:v>
                </c:pt>
                <c:pt idx="9">
                  <c:v>486</c:v>
                </c:pt>
                <c:pt idx="10">
                  <c:v>547</c:v>
                </c:pt>
                <c:pt idx="11">
                  <c:v>607</c:v>
                </c:pt>
                <c:pt idx="12">
                  <c:v>671</c:v>
                </c:pt>
                <c:pt idx="13">
                  <c:v>732</c:v>
                </c:pt>
                <c:pt idx="14">
                  <c:v>807</c:v>
                </c:pt>
                <c:pt idx="15">
                  <c:v>877</c:v>
                </c:pt>
                <c:pt idx="16">
                  <c:v>948</c:v>
                </c:pt>
                <c:pt idx="17">
                  <c:v>1025</c:v>
                </c:pt>
                <c:pt idx="18">
                  <c:v>1103</c:v>
                </c:pt>
              </c:numCache>
            </c:numRef>
          </c:xVal>
          <c:yVal>
            <c:numRef>
              <c:f>Sheet2!$H$4:$H$22</c:f>
              <c:numCache>
                <c:formatCode>General</c:formatCode>
                <c:ptCount val="19"/>
                <c:pt idx="0">
                  <c:v>0</c:v>
                </c:pt>
                <c:pt idx="1">
                  <c:v>-1.8018505502678136E-2</c:v>
                </c:pt>
                <c:pt idx="2">
                  <c:v>-3.6367644170874951E-2</c:v>
                </c:pt>
                <c:pt idx="3">
                  <c:v>-5.5059777183027313E-2</c:v>
                </c:pt>
                <c:pt idx="4">
                  <c:v>-7.4107972153722085E-2</c:v>
                </c:pt>
                <c:pt idx="5">
                  <c:v>-9.3526058010823476E-2</c:v>
                </c:pt>
                <c:pt idx="6">
                  <c:v>-0.11332868530700324</c:v>
                </c:pt>
                <c:pt idx="7">
                  <c:v>-0.13353139262452274</c:v>
                </c:pt>
                <c:pt idx="8">
                  <c:v>-0.15415067982725822</c:v>
                </c:pt>
                <c:pt idx="9">
                  <c:v>-0.17520408902509063</c:v>
                </c:pt>
                <c:pt idx="10">
                  <c:v>-0.19671029424605427</c:v>
                </c:pt>
                <c:pt idx="11">
                  <c:v>-0.21868920096482958</c:v>
                </c:pt>
                <c:pt idx="12">
                  <c:v>-0.24116205681688824</c:v>
                </c:pt>
                <c:pt idx="13">
                  <c:v>-0.26415157504158676</c:v>
                </c:pt>
                <c:pt idx="14">
                  <c:v>-0.2876820724517809</c:v>
                </c:pt>
                <c:pt idx="15">
                  <c:v>-0.31177962403084136</c:v>
                </c:pt>
                <c:pt idx="16">
                  <c:v>-0.33647223662121289</c:v>
                </c:pt>
                <c:pt idx="17">
                  <c:v>-0.36179004460550285</c:v>
                </c:pt>
                <c:pt idx="18">
                  <c:v>-0.38776553100876326</c:v>
                </c:pt>
              </c:numCache>
            </c:numRef>
          </c:yVal>
        </c:ser>
        <c:axId val="73109504"/>
        <c:axId val="73111040"/>
      </c:scatterChart>
      <c:valAx>
        <c:axId val="73109504"/>
        <c:scaling>
          <c:orientation val="minMax"/>
        </c:scaling>
        <c:axPos val="b"/>
        <c:numFmt formatCode="General" sourceLinked="1"/>
        <c:tickLblPos val="nextTo"/>
        <c:crossAx val="73111040"/>
        <c:crosses val="autoZero"/>
        <c:crossBetween val="midCat"/>
      </c:valAx>
      <c:valAx>
        <c:axId val="73111040"/>
        <c:scaling>
          <c:orientation val="minMax"/>
          <c:max val="0.1"/>
          <c:min val="-0.4"/>
        </c:scaling>
        <c:axPos val="l"/>
        <c:majorGridlines/>
        <c:numFmt formatCode="General" sourceLinked="1"/>
        <c:tickLblPos val="nextTo"/>
        <c:crossAx val="731095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Sheet3!$A$4:$A$40</c:f>
              <c:numCache>
                <c:formatCode>0.0_ </c:formatCode>
                <c:ptCount val="37"/>
                <c:pt idx="0">
                  <c:v>0</c:v>
                </c:pt>
                <c:pt idx="1">
                  <c:v>7</c:v>
                </c:pt>
                <c:pt idx="2">
                  <c:v>12</c:v>
                </c:pt>
                <c:pt idx="3">
                  <c:v>18</c:v>
                </c:pt>
                <c:pt idx="4">
                  <c:v>22.666666666666668</c:v>
                </c:pt>
                <c:pt idx="5">
                  <c:v>28</c:v>
                </c:pt>
                <c:pt idx="6">
                  <c:v>34</c:v>
                </c:pt>
                <c:pt idx="7">
                  <c:v>39</c:v>
                </c:pt>
                <c:pt idx="8">
                  <c:v>44.666666666666664</c:v>
                </c:pt>
                <c:pt idx="9">
                  <c:v>50</c:v>
                </c:pt>
                <c:pt idx="10">
                  <c:v>54.333333333333336</c:v>
                </c:pt>
                <c:pt idx="11">
                  <c:v>61.000000000000007</c:v>
                </c:pt>
                <c:pt idx="12">
                  <c:v>65.666666666666671</c:v>
                </c:pt>
                <c:pt idx="13">
                  <c:v>69.333333333333329</c:v>
                </c:pt>
                <c:pt idx="14">
                  <c:v>74.333333333333343</c:v>
                </c:pt>
                <c:pt idx="15">
                  <c:v>81</c:v>
                </c:pt>
                <c:pt idx="16">
                  <c:v>87</c:v>
                </c:pt>
                <c:pt idx="17">
                  <c:v>92</c:v>
                </c:pt>
                <c:pt idx="18">
                  <c:v>96.333333333333329</c:v>
                </c:pt>
                <c:pt idx="19">
                  <c:v>101.66666666666667</c:v>
                </c:pt>
                <c:pt idx="20">
                  <c:v>109.00000000000001</c:v>
                </c:pt>
                <c:pt idx="21">
                  <c:v>115.66666666666667</c:v>
                </c:pt>
                <c:pt idx="22">
                  <c:v>122.33333333333334</c:v>
                </c:pt>
                <c:pt idx="23">
                  <c:v>127.66666666666666</c:v>
                </c:pt>
                <c:pt idx="24">
                  <c:v>130.33333333333334</c:v>
                </c:pt>
                <c:pt idx="25">
                  <c:v>137</c:v>
                </c:pt>
                <c:pt idx="26">
                  <c:v>145</c:v>
                </c:pt>
                <c:pt idx="27">
                  <c:v>150</c:v>
                </c:pt>
                <c:pt idx="28">
                  <c:v>159</c:v>
                </c:pt>
                <c:pt idx="29">
                  <c:v>164.33333333333334</c:v>
                </c:pt>
                <c:pt idx="30">
                  <c:v>170</c:v>
                </c:pt>
                <c:pt idx="31">
                  <c:v>177.33333333333334</c:v>
                </c:pt>
                <c:pt idx="32">
                  <c:v>182.66666666666666</c:v>
                </c:pt>
                <c:pt idx="33">
                  <c:v>186.66666666666666</c:v>
                </c:pt>
                <c:pt idx="34">
                  <c:v>192.33333333333331</c:v>
                </c:pt>
                <c:pt idx="35">
                  <c:v>200</c:v>
                </c:pt>
                <c:pt idx="36">
                  <c:v>205</c:v>
                </c:pt>
              </c:numCache>
            </c:numRef>
          </c:xVal>
          <c:yVal>
            <c:numRef>
              <c:f>Sheet3!$B$4:$B$40</c:f>
              <c:numCache>
                <c:formatCode>0.0_ </c:formatCode>
                <c:ptCount val="37"/>
                <c:pt idx="0">
                  <c:v>22.400000000000016</c:v>
                </c:pt>
                <c:pt idx="1">
                  <c:v>25.599999999999984</c:v>
                </c:pt>
                <c:pt idx="2">
                  <c:v>28.799999999999994</c:v>
                </c:pt>
                <c:pt idx="3">
                  <c:v>32</c:v>
                </c:pt>
                <c:pt idx="4">
                  <c:v>35.20000000000001</c:v>
                </c:pt>
                <c:pt idx="5">
                  <c:v>38.40000000000002</c:v>
                </c:pt>
                <c:pt idx="6">
                  <c:v>41.59999999999998</c:v>
                </c:pt>
                <c:pt idx="7">
                  <c:v>44.8</c:v>
                </c:pt>
                <c:pt idx="8">
                  <c:v>48</c:v>
                </c:pt>
                <c:pt idx="9">
                  <c:v>51.20000000000001</c:v>
                </c:pt>
                <c:pt idx="10">
                  <c:v>54.400000000000013</c:v>
                </c:pt>
                <c:pt idx="11">
                  <c:v>57.599999999999987</c:v>
                </c:pt>
                <c:pt idx="12">
                  <c:v>60.79999999999999</c:v>
                </c:pt>
                <c:pt idx="13">
                  <c:v>62.933333333333323</c:v>
                </c:pt>
                <c:pt idx="14">
                  <c:v>66.133333333333326</c:v>
                </c:pt>
                <c:pt idx="15">
                  <c:v>69.333333333333343</c:v>
                </c:pt>
                <c:pt idx="16">
                  <c:v>72.533333333333331</c:v>
                </c:pt>
                <c:pt idx="17">
                  <c:v>75.733333333333348</c:v>
                </c:pt>
                <c:pt idx="18">
                  <c:v>78.933333333333323</c:v>
                </c:pt>
                <c:pt idx="19">
                  <c:v>82.133333333333326</c:v>
                </c:pt>
                <c:pt idx="20">
                  <c:v>85.333333333333329</c:v>
                </c:pt>
                <c:pt idx="21">
                  <c:v>88.533333333333331</c:v>
                </c:pt>
                <c:pt idx="22">
                  <c:v>91.733333333333348</c:v>
                </c:pt>
                <c:pt idx="23">
                  <c:v>94.933333333333323</c:v>
                </c:pt>
                <c:pt idx="24">
                  <c:v>98.133333333333326</c:v>
                </c:pt>
                <c:pt idx="25">
                  <c:v>101.33333333333333</c:v>
                </c:pt>
                <c:pt idx="26">
                  <c:v>104.53333333333335</c:v>
                </c:pt>
                <c:pt idx="27">
                  <c:v>107.73333333333335</c:v>
                </c:pt>
                <c:pt idx="28">
                  <c:v>110.93333333333332</c:v>
                </c:pt>
                <c:pt idx="29">
                  <c:v>114.13333333333333</c:v>
                </c:pt>
                <c:pt idx="30">
                  <c:v>117.33333333333333</c:v>
                </c:pt>
                <c:pt idx="31">
                  <c:v>120.53333333333335</c:v>
                </c:pt>
                <c:pt idx="32">
                  <c:v>124.79999999999998</c:v>
                </c:pt>
                <c:pt idx="33">
                  <c:v>128</c:v>
                </c:pt>
                <c:pt idx="34">
                  <c:v>131.19999999999999</c:v>
                </c:pt>
                <c:pt idx="35">
                  <c:v>135.4666666666667</c:v>
                </c:pt>
                <c:pt idx="36">
                  <c:v>138.66666666666669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Sheet3!$C$4:$C$42</c:f>
              <c:numCache>
                <c:formatCode>0.0_ </c:formatCode>
                <c:ptCount val="39"/>
                <c:pt idx="0">
                  <c:v>0</c:v>
                </c:pt>
                <c:pt idx="1">
                  <c:v>5.333333333333333</c:v>
                </c:pt>
                <c:pt idx="2">
                  <c:v>9</c:v>
                </c:pt>
                <c:pt idx="3">
                  <c:v>12</c:v>
                </c:pt>
                <c:pt idx="4">
                  <c:v>14.666666666666668</c:v>
                </c:pt>
                <c:pt idx="5">
                  <c:v>17.333333333333332</c:v>
                </c:pt>
                <c:pt idx="6">
                  <c:v>19.333333333333336</c:v>
                </c:pt>
                <c:pt idx="7">
                  <c:v>22.333333333333332</c:v>
                </c:pt>
                <c:pt idx="8">
                  <c:v>25</c:v>
                </c:pt>
                <c:pt idx="9">
                  <c:v>26.999999999999996</c:v>
                </c:pt>
                <c:pt idx="10">
                  <c:v>28.666666666666664</c:v>
                </c:pt>
                <c:pt idx="11">
                  <c:v>31</c:v>
                </c:pt>
                <c:pt idx="12">
                  <c:v>34</c:v>
                </c:pt>
                <c:pt idx="13">
                  <c:v>36.333333333333336</c:v>
                </c:pt>
                <c:pt idx="14">
                  <c:v>39</c:v>
                </c:pt>
                <c:pt idx="15">
                  <c:v>41</c:v>
                </c:pt>
                <c:pt idx="16">
                  <c:v>44</c:v>
                </c:pt>
                <c:pt idx="17">
                  <c:v>46.333333333333329</c:v>
                </c:pt>
                <c:pt idx="18">
                  <c:v>48.666666666666671</c:v>
                </c:pt>
                <c:pt idx="19">
                  <c:v>51.666666666666664</c:v>
                </c:pt>
                <c:pt idx="20">
                  <c:v>54.666666666666671</c:v>
                </c:pt>
                <c:pt idx="21">
                  <c:v>58.000000000000007</c:v>
                </c:pt>
                <c:pt idx="22">
                  <c:v>60</c:v>
                </c:pt>
                <c:pt idx="23">
                  <c:v>62.333333333333336</c:v>
                </c:pt>
                <c:pt idx="24">
                  <c:v>64.333333333333343</c:v>
                </c:pt>
                <c:pt idx="25">
                  <c:v>66.666666666666657</c:v>
                </c:pt>
                <c:pt idx="26">
                  <c:v>69.666666666666657</c:v>
                </c:pt>
                <c:pt idx="27">
                  <c:v>72</c:v>
                </c:pt>
                <c:pt idx="28">
                  <c:v>75.666666666666671</c:v>
                </c:pt>
                <c:pt idx="29">
                  <c:v>78.333333333333329</c:v>
                </c:pt>
                <c:pt idx="30">
                  <c:v>80.666666666666671</c:v>
                </c:pt>
                <c:pt idx="31">
                  <c:v>83.333333333333329</c:v>
                </c:pt>
                <c:pt idx="32">
                  <c:v>86</c:v>
                </c:pt>
                <c:pt idx="33">
                  <c:v>89</c:v>
                </c:pt>
                <c:pt idx="34">
                  <c:v>91.333333333333329</c:v>
                </c:pt>
                <c:pt idx="35">
                  <c:v>94.333333333333343</c:v>
                </c:pt>
                <c:pt idx="36">
                  <c:v>97.333333333333343</c:v>
                </c:pt>
                <c:pt idx="37">
                  <c:v>100.33333333333334</c:v>
                </c:pt>
                <c:pt idx="38">
                  <c:v>103.33333333333333</c:v>
                </c:pt>
              </c:numCache>
            </c:numRef>
          </c:xVal>
          <c:yVal>
            <c:numRef>
              <c:f>Sheet3!$D$4:$D$42</c:f>
              <c:numCache>
                <c:formatCode>0.0_ </c:formatCode>
                <c:ptCount val="39"/>
                <c:pt idx="0">
                  <c:v>28.799999999999994</c:v>
                </c:pt>
                <c:pt idx="1">
                  <c:v>32</c:v>
                </c:pt>
                <c:pt idx="2">
                  <c:v>35.20000000000001</c:v>
                </c:pt>
                <c:pt idx="3">
                  <c:v>38.40000000000002</c:v>
                </c:pt>
                <c:pt idx="4">
                  <c:v>41.59999999999998</c:v>
                </c:pt>
                <c:pt idx="5">
                  <c:v>44.8</c:v>
                </c:pt>
                <c:pt idx="6">
                  <c:v>48</c:v>
                </c:pt>
                <c:pt idx="7">
                  <c:v>51.20000000000001</c:v>
                </c:pt>
                <c:pt idx="8">
                  <c:v>54.400000000000013</c:v>
                </c:pt>
                <c:pt idx="9">
                  <c:v>58.666666666666664</c:v>
                </c:pt>
                <c:pt idx="10">
                  <c:v>61.866666666666674</c:v>
                </c:pt>
                <c:pt idx="11">
                  <c:v>64</c:v>
                </c:pt>
                <c:pt idx="12">
                  <c:v>67.2</c:v>
                </c:pt>
                <c:pt idx="13">
                  <c:v>70.40000000000002</c:v>
                </c:pt>
                <c:pt idx="14">
                  <c:v>73.59999999999998</c:v>
                </c:pt>
                <c:pt idx="15">
                  <c:v>76.799999999999983</c:v>
                </c:pt>
                <c:pt idx="16">
                  <c:v>80</c:v>
                </c:pt>
                <c:pt idx="17">
                  <c:v>83.2</c:v>
                </c:pt>
                <c:pt idx="18">
                  <c:v>86.40000000000002</c:v>
                </c:pt>
                <c:pt idx="19">
                  <c:v>89.6</c:v>
                </c:pt>
                <c:pt idx="20">
                  <c:v>92.8</c:v>
                </c:pt>
                <c:pt idx="21">
                  <c:v>96</c:v>
                </c:pt>
                <c:pt idx="22">
                  <c:v>99.2</c:v>
                </c:pt>
                <c:pt idx="23">
                  <c:v>102.40000000000002</c:v>
                </c:pt>
                <c:pt idx="24">
                  <c:v>105.6</c:v>
                </c:pt>
                <c:pt idx="25">
                  <c:v>108.79999999999998</c:v>
                </c:pt>
                <c:pt idx="26">
                  <c:v>112</c:v>
                </c:pt>
                <c:pt idx="27">
                  <c:v>115.20000000000002</c:v>
                </c:pt>
                <c:pt idx="28">
                  <c:v>118.40000000000002</c:v>
                </c:pt>
                <c:pt idx="29">
                  <c:v>121.59999999999998</c:v>
                </c:pt>
                <c:pt idx="30">
                  <c:v>124.79999999999998</c:v>
                </c:pt>
                <c:pt idx="31">
                  <c:v>128</c:v>
                </c:pt>
                <c:pt idx="32">
                  <c:v>131.19999999999999</c:v>
                </c:pt>
                <c:pt idx="33">
                  <c:v>134.4</c:v>
                </c:pt>
                <c:pt idx="34">
                  <c:v>137.59999999999997</c:v>
                </c:pt>
                <c:pt idx="35">
                  <c:v>140.80000000000004</c:v>
                </c:pt>
                <c:pt idx="36">
                  <c:v>144</c:v>
                </c:pt>
                <c:pt idx="37">
                  <c:v>147.19999999999996</c:v>
                </c:pt>
                <c:pt idx="38">
                  <c:v>150.4</c:v>
                </c:pt>
              </c:numCache>
            </c:numRef>
          </c:yVal>
        </c:ser>
        <c:axId val="73239552"/>
        <c:axId val="73249536"/>
      </c:scatterChart>
      <c:valAx>
        <c:axId val="73239552"/>
        <c:scaling>
          <c:orientation val="minMax"/>
          <c:max val="220"/>
          <c:min val="0"/>
        </c:scaling>
        <c:axPos val="b"/>
        <c:numFmt formatCode="0.0_ " sourceLinked="1"/>
        <c:tickLblPos val="nextTo"/>
        <c:crossAx val="73249536"/>
        <c:crosses val="autoZero"/>
        <c:crossBetween val="midCat"/>
      </c:valAx>
      <c:valAx>
        <c:axId val="73249536"/>
        <c:scaling>
          <c:orientation val="minMax"/>
        </c:scaling>
        <c:axPos val="l"/>
        <c:majorGridlines/>
        <c:numFmt formatCode="0.0_ " sourceLinked="1"/>
        <c:tickLblPos val="nextTo"/>
        <c:crossAx val="732395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Sheet3!$I$4:$I$21</c:f>
              <c:numCache>
                <c:formatCode>0.0_ </c:formatCode>
                <c:ptCount val="18"/>
                <c:pt idx="0">
                  <c:v>0</c:v>
                </c:pt>
                <c:pt idx="1">
                  <c:v>9.5</c:v>
                </c:pt>
                <c:pt idx="2">
                  <c:v>20</c:v>
                </c:pt>
                <c:pt idx="3">
                  <c:v>31.5</c:v>
                </c:pt>
                <c:pt idx="4">
                  <c:v>34.699999999999996</c:v>
                </c:pt>
                <c:pt idx="5">
                  <c:v>42.5</c:v>
                </c:pt>
                <c:pt idx="6">
                  <c:v>54.2</c:v>
                </c:pt>
                <c:pt idx="7">
                  <c:v>71.5</c:v>
                </c:pt>
                <c:pt idx="8">
                  <c:v>83.300000000000011</c:v>
                </c:pt>
                <c:pt idx="9">
                  <c:v>95.4</c:v>
                </c:pt>
                <c:pt idx="10">
                  <c:v>109.8</c:v>
                </c:pt>
                <c:pt idx="11">
                  <c:v>123.10000000000001</c:v>
                </c:pt>
                <c:pt idx="12">
                  <c:v>136.6</c:v>
                </c:pt>
                <c:pt idx="13">
                  <c:v>151.30000000000001</c:v>
                </c:pt>
                <c:pt idx="14">
                  <c:v>166.5</c:v>
                </c:pt>
                <c:pt idx="15">
                  <c:v>182.5</c:v>
                </c:pt>
                <c:pt idx="16">
                  <c:v>198</c:v>
                </c:pt>
                <c:pt idx="17">
                  <c:v>214.79999999999998</c:v>
                </c:pt>
              </c:numCache>
            </c:numRef>
          </c:xVal>
          <c:yVal>
            <c:numRef>
              <c:f>Sheet3!$J$4:$J$21</c:f>
              <c:numCache>
                <c:formatCode>0.0_ </c:formatCode>
                <c:ptCount val="18"/>
                <c:pt idx="0">
                  <c:v>120</c:v>
                </c:pt>
                <c:pt idx="1">
                  <c:v>114.35720041275107</c:v>
                </c:pt>
                <c:pt idx="2">
                  <c:v>108.60622558043507</c:v>
                </c:pt>
                <c:pt idx="3">
                  <c:v>102.74284675854399</c:v>
                </c:pt>
                <c:pt idx="4">
                  <c:v>100.76264154913834</c:v>
                </c:pt>
                <c:pt idx="5">
                  <c:v>96.762582288298816</c:v>
                </c:pt>
                <c:pt idx="6">
                  <c:v>90.660677017161973</c:v>
                </c:pt>
                <c:pt idx="7">
                  <c:v>84.432079582633222</c:v>
                </c:pt>
                <c:pt idx="8">
                  <c:v>78.071417287452391</c:v>
                </c:pt>
                <c:pt idx="9">
                  <c:v>71.572968253098523</c:v>
                </c:pt>
                <c:pt idx="10">
                  <c:v>64.930630489934444</c:v>
                </c:pt>
                <c:pt idx="11">
                  <c:v>58.137887465006479</c:v>
                </c:pt>
                <c:pt idx="12">
                  <c:v>51.187769680546154</c:v>
                </c:pt>
                <c:pt idx="13">
                  <c:v>44.072811695351405</c:v>
                </c:pt>
                <c:pt idx="14">
                  <c:v>36.785003924638026</c:v>
                </c:pt>
                <c:pt idx="15">
                  <c:v>29.315738438119855</c:v>
                </c:pt>
                <c:pt idx="16">
                  <c:v>21.655747836570416</c:v>
                </c:pt>
                <c:pt idx="17">
                  <c:v>13.79503611836318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Sheet3!$K$4:$K$22</c:f>
              <c:numCache>
                <c:formatCode>0.0_ </c:formatCode>
                <c:ptCount val="19"/>
                <c:pt idx="0">
                  <c:v>0</c:v>
                </c:pt>
                <c:pt idx="1">
                  <c:v>3.8</c:v>
                </c:pt>
                <c:pt idx="2">
                  <c:v>8.1999999999999993</c:v>
                </c:pt>
                <c:pt idx="3">
                  <c:v>13</c:v>
                </c:pt>
                <c:pt idx="4">
                  <c:v>18.600000000000001</c:v>
                </c:pt>
                <c:pt idx="5">
                  <c:v>23.5</c:v>
                </c:pt>
                <c:pt idx="6">
                  <c:v>28.900000000000002</c:v>
                </c:pt>
                <c:pt idx="7">
                  <c:v>34.6</c:v>
                </c:pt>
                <c:pt idx="8">
                  <c:v>40.5</c:v>
                </c:pt>
                <c:pt idx="9">
                  <c:v>48.6</c:v>
                </c:pt>
                <c:pt idx="10">
                  <c:v>54.699999999999996</c:v>
                </c:pt>
                <c:pt idx="11">
                  <c:v>60.699999999999996</c:v>
                </c:pt>
                <c:pt idx="12">
                  <c:v>67.099999999999994</c:v>
                </c:pt>
                <c:pt idx="13">
                  <c:v>73.199999999999989</c:v>
                </c:pt>
                <c:pt idx="14">
                  <c:v>80.7</c:v>
                </c:pt>
                <c:pt idx="15">
                  <c:v>87.7</c:v>
                </c:pt>
                <c:pt idx="16">
                  <c:v>94.8</c:v>
                </c:pt>
                <c:pt idx="17">
                  <c:v>102.5</c:v>
                </c:pt>
                <c:pt idx="18">
                  <c:v>110.3</c:v>
                </c:pt>
              </c:numCache>
            </c:numRef>
          </c:xVal>
          <c:yVal>
            <c:numRef>
              <c:f>Sheet3!$L$4:$L$22</c:f>
              <c:numCache>
                <c:formatCode>0.0_ </c:formatCode>
                <c:ptCount val="19"/>
                <c:pt idx="0">
                  <c:v>120</c:v>
                </c:pt>
                <c:pt idx="1">
                  <c:v>114.59444834919657</c:v>
                </c:pt>
                <c:pt idx="2">
                  <c:v>109.08970674873751</c:v>
                </c:pt>
                <c:pt idx="3">
                  <c:v>103.48206684509182</c:v>
                </c:pt>
                <c:pt idx="4">
                  <c:v>97.767608353883375</c:v>
                </c:pt>
                <c:pt idx="5">
                  <c:v>91.942182596752957</c:v>
                </c:pt>
                <c:pt idx="6">
                  <c:v>86.001394407899028</c:v>
                </c:pt>
                <c:pt idx="7">
                  <c:v>79.940582212643179</c:v>
                </c:pt>
                <c:pt idx="8">
                  <c:v>73.754796051822538</c:v>
                </c:pt>
                <c:pt idx="9">
                  <c:v>67.438773292472817</c:v>
                </c:pt>
                <c:pt idx="10">
                  <c:v>60.986911726183727</c:v>
                </c:pt>
                <c:pt idx="11">
                  <c:v>54.393239710551136</c:v>
                </c:pt>
                <c:pt idx="12">
                  <c:v>47.651382954933538</c:v>
                </c:pt>
                <c:pt idx="13">
                  <c:v>40.75452748752398</c:v>
                </c:pt>
                <c:pt idx="14">
                  <c:v>33.695378264465738</c:v>
                </c:pt>
                <c:pt idx="15">
                  <c:v>26.466112790747598</c:v>
                </c:pt>
                <c:pt idx="16">
                  <c:v>19.05832901363614</c:v>
                </c:pt>
                <c:pt idx="17">
                  <c:v>11.462986618349152</c:v>
                </c:pt>
                <c:pt idx="18">
                  <c:v>3.6703406973710271</c:v>
                </c:pt>
              </c:numCache>
            </c:numRef>
          </c:yVal>
        </c:ser>
        <c:axId val="73283840"/>
        <c:axId val="73306112"/>
      </c:scatterChart>
      <c:valAx>
        <c:axId val="73283840"/>
        <c:scaling>
          <c:orientation val="minMax"/>
        </c:scaling>
        <c:axPos val="b"/>
        <c:numFmt formatCode="0.0_ " sourceLinked="1"/>
        <c:tickLblPos val="nextTo"/>
        <c:crossAx val="73306112"/>
        <c:crosses val="autoZero"/>
        <c:crossBetween val="midCat"/>
      </c:valAx>
      <c:valAx>
        <c:axId val="73306112"/>
        <c:scaling>
          <c:orientation val="minMax"/>
        </c:scaling>
        <c:axPos val="l"/>
        <c:majorGridlines/>
        <c:numFmt formatCode="0.0_ " sourceLinked="1"/>
        <c:tickLblPos val="nextTo"/>
        <c:crossAx val="732838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47625</xdr:rowOff>
    </xdr:from>
    <xdr:to>
      <xdr:col>6</xdr:col>
      <xdr:colOff>742950</xdr:colOff>
      <xdr:row>45</xdr:row>
      <xdr:rowOff>47625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14</xdr:row>
      <xdr:rowOff>9525</xdr:rowOff>
    </xdr:from>
    <xdr:to>
      <xdr:col>19</xdr:col>
      <xdr:colOff>733425</xdr:colOff>
      <xdr:row>29</xdr:row>
      <xdr:rowOff>123825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63</xdr:row>
      <xdr:rowOff>85725</xdr:rowOff>
    </xdr:from>
    <xdr:to>
      <xdr:col>7</xdr:col>
      <xdr:colOff>28575</xdr:colOff>
      <xdr:row>79</xdr:row>
      <xdr:rowOff>85725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285750</xdr:colOff>
      <xdr:row>69</xdr:row>
      <xdr:rowOff>9525</xdr:rowOff>
    </xdr:from>
    <xdr:to>
      <xdr:col>20</xdr:col>
      <xdr:colOff>285750</xdr:colOff>
      <xdr:row>85</xdr:row>
      <xdr:rowOff>9525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0</xdr:row>
      <xdr:rowOff>85725</xdr:rowOff>
    </xdr:from>
    <xdr:to>
      <xdr:col>14</xdr:col>
      <xdr:colOff>571500</xdr:colOff>
      <xdr:row>16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114300</xdr:colOff>
      <xdr:row>16</xdr:row>
      <xdr:rowOff>142875</xdr:rowOff>
    </xdr:from>
    <xdr:to>
      <xdr:col>14</xdr:col>
      <xdr:colOff>571500</xdr:colOff>
      <xdr:row>32</xdr:row>
      <xdr:rowOff>142875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23</xdr:row>
      <xdr:rowOff>38100</xdr:rowOff>
    </xdr:from>
    <xdr:to>
      <xdr:col>10</xdr:col>
      <xdr:colOff>476250</xdr:colOff>
      <xdr:row>39</xdr:row>
      <xdr:rowOff>38100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23</xdr:row>
      <xdr:rowOff>38100</xdr:rowOff>
    </xdr:from>
    <xdr:to>
      <xdr:col>17</xdr:col>
      <xdr:colOff>495300</xdr:colOff>
      <xdr:row>39</xdr:row>
      <xdr:rowOff>38100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topLeftCell="G1" zoomScaleNormal="100" workbookViewId="0">
      <selection activeCell="L2" sqref="L2"/>
    </sheetView>
  </sheetViews>
  <sheetFormatPr defaultRowHeight="13.5"/>
  <cols>
    <col min="5" max="5" width="3.375" bestFit="1" customWidth="1"/>
    <col min="6" max="9" width="10" customWidth="1"/>
    <col min="10" max="10" width="3.375" style="7" customWidth="1"/>
    <col min="11" max="11" width="11.625" style="7" bestFit="1" customWidth="1"/>
    <col min="12" max="12" width="13.875" style="7" bestFit="1" customWidth="1"/>
    <col min="13" max="13" width="5.25" style="7" customWidth="1"/>
    <col min="18" max="18" width="3.375" bestFit="1" customWidth="1"/>
    <col min="19" max="22" width="10" customWidth="1"/>
    <col min="23" max="23" width="5.5" style="7" bestFit="1" customWidth="1"/>
  </cols>
  <sheetData>
    <row r="1" spans="1:23">
      <c r="B1">
        <v>6.1740000000000004</v>
      </c>
      <c r="C1">
        <v>4.5999999999999999E-2</v>
      </c>
      <c r="D1">
        <f>B1-C1</f>
        <v>6.1280000000000001</v>
      </c>
      <c r="E1" t="s">
        <v>0</v>
      </c>
      <c r="F1">
        <v>0.38500000000000001</v>
      </c>
      <c r="H1">
        <f>Sheet3!H3</f>
        <v>1.9464285714285712E-2</v>
      </c>
      <c r="O1">
        <v>6.1740000000000004</v>
      </c>
      <c r="P1">
        <v>4.5999999999999999E-2</v>
      </c>
      <c r="Q1">
        <f>O1-P1</f>
        <v>6.1280000000000001</v>
      </c>
      <c r="R1" t="s">
        <v>0</v>
      </c>
      <c r="S1">
        <v>0.38500000000000001</v>
      </c>
      <c r="U1">
        <f>Sheet3!H7</f>
        <v>4.0572916666666667E-2</v>
      </c>
      <c r="V1">
        <v>2.4300000000000002</v>
      </c>
    </row>
    <row r="2" spans="1:23">
      <c r="B2">
        <v>210.47</v>
      </c>
      <c r="C2" s="1">
        <v>52.7</v>
      </c>
      <c r="D2">
        <f>B2-C2</f>
        <v>157.76999999999998</v>
      </c>
      <c r="E2" t="s">
        <v>1</v>
      </c>
      <c r="H2">
        <f>D1*POWER(D4,2)/H1/((D2+D3)/2)-C2/((D2+D3)/2)*F1</f>
        <v>4.4303670120993708</v>
      </c>
      <c r="I2">
        <v>4.17</v>
      </c>
      <c r="K2" s="7">
        <f>K3/V1</f>
        <v>1.0845714976775027</v>
      </c>
      <c r="L2" s="7">
        <f>L3/V1</f>
        <v>1.0209061846999297</v>
      </c>
      <c r="O2">
        <v>175.93</v>
      </c>
      <c r="P2" s="1">
        <v>52.72</v>
      </c>
      <c r="Q2">
        <f>O2-P2</f>
        <v>123.21000000000001</v>
      </c>
      <c r="R2" t="s">
        <v>1</v>
      </c>
      <c r="U2">
        <f>Q1*POWER(Q4,2)/U1/((Q2+Q3)/2)-((P2+P3)/2)/((Q2+Q3)/2)*S1</f>
        <v>2.6417138978517012</v>
      </c>
      <c r="V2">
        <v>2.54</v>
      </c>
    </row>
    <row r="3" spans="1:23" ht="15.75" customHeight="1">
      <c r="B3">
        <v>209.83</v>
      </c>
      <c r="C3" s="1">
        <v>52.7</v>
      </c>
      <c r="D3">
        <f>B3-C3</f>
        <v>157.13</v>
      </c>
      <c r="E3" t="s">
        <v>1</v>
      </c>
      <c r="H3">
        <f>D1*POWER(D4,2)/H1/D2-C2/D2*F1</f>
        <v>4.4213810360337584</v>
      </c>
      <c r="I3" s="12">
        <f>H2/I2</f>
        <v>1.0624381323979306</v>
      </c>
      <c r="K3" s="7">
        <f>1/Q2*((D2*H3+C2*F1)*L4-C2*F1)</f>
        <v>2.6355087393563319</v>
      </c>
      <c r="L3" s="7">
        <f>1/Q2*((D2*I2+C2*F1)*L4-C2*F1)</f>
        <v>2.4808020288208295</v>
      </c>
      <c r="O3">
        <v>174.85</v>
      </c>
      <c r="P3" s="1">
        <v>52.7</v>
      </c>
      <c r="Q3">
        <f>O3-P3</f>
        <v>122.14999999999999</v>
      </c>
      <c r="R3" t="s">
        <v>1</v>
      </c>
      <c r="U3">
        <f>Q1*POWER(Q4,2)/U1/Q2-P2/Q2*S1</f>
        <v>2.6303190568009636</v>
      </c>
      <c r="V3" s="12">
        <f>U2/V1</f>
        <v>1.0871250608443215</v>
      </c>
      <c r="W3" s="13">
        <f>U3/V1</f>
        <v>1.0824358258440179</v>
      </c>
    </row>
    <row r="4" spans="1:23">
      <c r="B4">
        <f>B2-B3</f>
        <v>0.63999999999998636</v>
      </c>
      <c r="D4">
        <v>1.51</v>
      </c>
      <c r="E4" t="s">
        <v>2</v>
      </c>
      <c r="G4">
        <f>H4/H3</f>
        <v>1.0040730605231338</v>
      </c>
      <c r="H4">
        <f>D1*POWER(D4,2)/H1/D3-C3/D3*F1</f>
        <v>4.4393895885893597</v>
      </c>
      <c r="I4" s="12">
        <f>H3/I2</f>
        <v>1.0602832220704457</v>
      </c>
      <c r="L4" s="7">
        <f>K5/L5</f>
        <v>0.4806159420289855</v>
      </c>
      <c r="O4">
        <f>O2-O3</f>
        <v>1.0800000000000125</v>
      </c>
      <c r="Q4">
        <v>1.51</v>
      </c>
      <c r="R4" t="s">
        <v>2</v>
      </c>
      <c r="T4">
        <f>U4/U3</f>
        <v>1.0087018207246674</v>
      </c>
      <c r="U4">
        <f>Q1*POWER(Q4,2)/U1/Q3-P3/Q3*S1</f>
        <v>2.653207621681922</v>
      </c>
      <c r="V4" s="12">
        <f>U2/V2</f>
        <v>1.0400448416738981</v>
      </c>
      <c r="W4" s="13">
        <f>U3/V2</f>
        <v>1.0355586837799069</v>
      </c>
    </row>
    <row r="5" spans="1:23">
      <c r="A5" t="s">
        <v>3</v>
      </c>
      <c r="D5">
        <v>16.600000000000001</v>
      </c>
      <c r="E5" t="s">
        <v>4</v>
      </c>
      <c r="H5">
        <f>Sheet3!P3</f>
        <v>-1.6844444444444442E-4</v>
      </c>
      <c r="K5" s="7">
        <f>H5</f>
        <v>-1.6844444444444442E-4</v>
      </c>
      <c r="L5" s="7">
        <f>U5</f>
        <v>-3.5047619047619044E-4</v>
      </c>
      <c r="M5" s="13">
        <f>K5/L5</f>
        <v>0.4806159420289855</v>
      </c>
      <c r="N5" t="s">
        <v>3</v>
      </c>
      <c r="Q5">
        <v>16.7</v>
      </c>
      <c r="R5" t="s">
        <v>4</v>
      </c>
      <c r="U5">
        <f>Sheet3!P7</f>
        <v>-3.5047619047619044E-4</v>
      </c>
    </row>
    <row r="6" spans="1:23">
      <c r="A6" t="s">
        <v>5</v>
      </c>
      <c r="D6">
        <v>22.1</v>
      </c>
      <c r="E6" t="s">
        <v>4</v>
      </c>
      <c r="K6" s="7">
        <f>H3</f>
        <v>4.4213810360337584</v>
      </c>
      <c r="L6" s="7">
        <f>U3</f>
        <v>2.6303190568009636</v>
      </c>
      <c r="M6" s="13">
        <f>1/(K6/L6)</f>
        <v>0.59490892898941727</v>
      </c>
      <c r="N6" t="s">
        <v>5</v>
      </c>
      <c r="Q6">
        <v>22.7</v>
      </c>
      <c r="R6" t="s">
        <v>4</v>
      </c>
    </row>
    <row r="7" spans="1:23">
      <c r="K7" s="7">
        <f>I2</f>
        <v>4.17</v>
      </c>
      <c r="L7" s="7">
        <f>V1</f>
        <v>2.4300000000000002</v>
      </c>
      <c r="M7" s="13">
        <f>1/(K7/L7)</f>
        <v>0.58273381294964033</v>
      </c>
    </row>
    <row r="8" spans="1:23">
      <c r="A8" s="15" t="s">
        <v>6</v>
      </c>
      <c r="B8" s="15"/>
      <c r="C8" s="15"/>
      <c r="D8" t="s">
        <v>7</v>
      </c>
      <c r="F8" t="s">
        <v>8</v>
      </c>
      <c r="G8" t="s">
        <v>11</v>
      </c>
      <c r="H8" t="s">
        <v>10</v>
      </c>
      <c r="K8" s="7">
        <f>I2</f>
        <v>4.17</v>
      </c>
      <c r="L8" s="7">
        <f>V2</f>
        <v>2.54</v>
      </c>
      <c r="M8" s="13">
        <f>1/(K8/L8)</f>
        <v>0.60911270983213428</v>
      </c>
      <c r="N8" s="15" t="s">
        <v>6</v>
      </c>
      <c r="O8" s="15"/>
      <c r="P8" s="15"/>
      <c r="Q8" t="s">
        <v>7</v>
      </c>
      <c r="S8" t="s">
        <v>8</v>
      </c>
      <c r="T8" t="s">
        <v>11</v>
      </c>
      <c r="U8" t="s">
        <v>9</v>
      </c>
    </row>
    <row r="9" spans="1:23">
      <c r="A9">
        <v>14</v>
      </c>
      <c r="B9">
        <v>17</v>
      </c>
      <c r="C9">
        <v>0</v>
      </c>
      <c r="D9">
        <v>22.1</v>
      </c>
      <c r="F9">
        <f>(A9-A$9)*3600+(B9-B$9)*60+(C9-C$9)</f>
        <v>0</v>
      </c>
      <c r="G9">
        <f>D9-D$9</f>
        <v>0</v>
      </c>
      <c r="I9">
        <f>AVERAGE(H9:H45)</f>
        <v>4.8893205550131453</v>
      </c>
      <c r="N9">
        <v>15</v>
      </c>
      <c r="O9">
        <v>26</v>
      </c>
      <c r="P9">
        <v>0</v>
      </c>
      <c r="Q9">
        <v>22.7</v>
      </c>
      <c r="S9">
        <f>(N9-N$9)*3600+(O9-O$9)*60+(P9-P$9)</f>
        <v>0</v>
      </c>
      <c r="T9">
        <f>Q9-Q$9</f>
        <v>0</v>
      </c>
      <c r="V9">
        <f>AVERAGE(U9:U47)</f>
        <v>3.2017139289373775</v>
      </c>
    </row>
    <row r="10" spans="1:23">
      <c r="A10">
        <v>14</v>
      </c>
      <c r="B10">
        <v>17</v>
      </c>
      <c r="C10">
        <v>21</v>
      </c>
      <c r="D10">
        <v>22.4</v>
      </c>
      <c r="F10">
        <f t="shared" ref="F10:F45" si="0">(A10-A$9)*3600+(B10-B$9)*60+(C10-C$9)</f>
        <v>21</v>
      </c>
      <c r="G10">
        <f t="shared" ref="G10:G45" si="1">D10-D$9</f>
        <v>0.29999999999999716</v>
      </c>
      <c r="H10">
        <f t="shared" ref="H10:H45" si="2">D$1*POWER(D$4,2)*F10/G10/((D$2+D$3)/2)-(C$2+C$3)/2/((D$2+D$3)/2)*F$1</f>
        <v>6.0830879390283226</v>
      </c>
      <c r="N10">
        <v>15</v>
      </c>
      <c r="O10">
        <v>26</v>
      </c>
      <c r="P10">
        <v>16</v>
      </c>
      <c r="Q10" s="4">
        <v>23</v>
      </c>
      <c r="S10">
        <f t="shared" ref="S10:S47" si="3">(N10-N$9)*3600+(O10-O$9)*60+(P10-P$9)</f>
        <v>16</v>
      </c>
      <c r="T10">
        <f t="shared" ref="T10:T47" si="4">Q10-Q$9</f>
        <v>0.30000000000000071</v>
      </c>
      <c r="U10">
        <f t="shared" ref="U10:U47" si="5">Q$1*POWER(Q$4,2)*S10/T10/((Q$2+Q$3)/2)-(P$2+P$3)/2/((Q$2+Q$3)/2)*S$1</f>
        <v>5.908902287794791</v>
      </c>
    </row>
    <row r="11" spans="1:23">
      <c r="A11">
        <v>14</v>
      </c>
      <c r="B11">
        <v>17</v>
      </c>
      <c r="C11">
        <v>36</v>
      </c>
      <c r="D11">
        <v>22.7</v>
      </c>
      <c r="F11">
        <f t="shared" si="0"/>
        <v>36</v>
      </c>
      <c r="G11">
        <f t="shared" si="1"/>
        <v>0.59999999999999787</v>
      </c>
      <c r="H11">
        <f>D$1*POWER(D$4,2)*F11/G11/((D$2+D$3)/2)-(C$2+C$3)/2/((D$2+D$3)/2)*F$1</f>
        <v>5.1956663575738524</v>
      </c>
      <c r="N11">
        <v>15</v>
      </c>
      <c r="O11">
        <v>26</v>
      </c>
      <c r="P11">
        <v>27</v>
      </c>
      <c r="Q11">
        <v>23.3</v>
      </c>
      <c r="S11">
        <f t="shared" si="3"/>
        <v>27</v>
      </c>
      <c r="T11">
        <f t="shared" si="4"/>
        <v>0.60000000000000142</v>
      </c>
      <c r="U11">
        <f t="shared" si="5"/>
        <v>4.9597899087055639</v>
      </c>
    </row>
    <row r="12" spans="1:23">
      <c r="A12">
        <v>14</v>
      </c>
      <c r="B12">
        <v>17</v>
      </c>
      <c r="C12">
        <v>54</v>
      </c>
      <c r="D12" s="4">
        <v>23</v>
      </c>
      <c r="F12">
        <f t="shared" si="0"/>
        <v>54</v>
      </c>
      <c r="G12">
        <f t="shared" si="1"/>
        <v>0.89999999999999858</v>
      </c>
      <c r="H12">
        <f t="shared" si="2"/>
        <v>5.1956663575738427</v>
      </c>
      <c r="N12">
        <v>15</v>
      </c>
      <c r="O12">
        <v>26</v>
      </c>
      <c r="P12">
        <v>36</v>
      </c>
      <c r="Q12">
        <v>23.6</v>
      </c>
      <c r="S12">
        <f t="shared" si="3"/>
        <v>36</v>
      </c>
      <c r="T12">
        <f t="shared" si="4"/>
        <v>0.90000000000000213</v>
      </c>
      <c r="U12">
        <f t="shared" si="5"/>
        <v>4.390322481252027</v>
      </c>
    </row>
    <row r="13" spans="1:23">
      <c r="A13">
        <v>14</v>
      </c>
      <c r="B13">
        <v>18</v>
      </c>
      <c r="C13">
        <v>8</v>
      </c>
      <c r="D13">
        <v>23.3</v>
      </c>
      <c r="F13">
        <f t="shared" si="0"/>
        <v>68</v>
      </c>
      <c r="G13">
        <f t="shared" si="1"/>
        <v>1.1999999999999993</v>
      </c>
      <c r="H13">
        <f t="shared" si="2"/>
        <v>4.8998591637556936</v>
      </c>
      <c r="N13">
        <v>15</v>
      </c>
      <c r="O13">
        <v>26</v>
      </c>
      <c r="P13">
        <v>44</v>
      </c>
      <c r="Q13" s="2">
        <v>23.9</v>
      </c>
      <c r="S13">
        <f t="shared" si="3"/>
        <v>44</v>
      </c>
      <c r="T13">
        <f t="shared" si="4"/>
        <v>1.1999999999999993</v>
      </c>
      <c r="U13">
        <f t="shared" si="5"/>
        <v>4.0106775296163484</v>
      </c>
    </row>
    <row r="14" spans="1:23">
      <c r="A14">
        <v>14</v>
      </c>
      <c r="B14">
        <v>18</v>
      </c>
      <c r="C14">
        <v>24</v>
      </c>
      <c r="D14">
        <v>23.6</v>
      </c>
      <c r="F14">
        <f t="shared" si="0"/>
        <v>84</v>
      </c>
      <c r="G14">
        <f t="shared" si="1"/>
        <v>1.5</v>
      </c>
      <c r="H14">
        <f t="shared" si="2"/>
        <v>4.8406977249920615</v>
      </c>
      <c r="N14">
        <v>15</v>
      </c>
      <c r="O14">
        <v>26</v>
      </c>
      <c r="P14">
        <v>52</v>
      </c>
      <c r="Q14">
        <v>24.2</v>
      </c>
      <c r="S14">
        <f t="shared" si="3"/>
        <v>52</v>
      </c>
      <c r="T14">
        <f t="shared" si="4"/>
        <v>1.5</v>
      </c>
      <c r="U14">
        <f t="shared" si="5"/>
        <v>3.7828905586349308</v>
      </c>
    </row>
    <row r="15" spans="1:23">
      <c r="A15">
        <v>14</v>
      </c>
      <c r="B15">
        <v>18</v>
      </c>
      <c r="C15">
        <v>42</v>
      </c>
      <c r="D15">
        <v>23.9</v>
      </c>
      <c r="F15">
        <f t="shared" si="0"/>
        <v>102</v>
      </c>
      <c r="G15">
        <f t="shared" si="1"/>
        <v>1.7999999999999972</v>
      </c>
      <c r="H15">
        <f t="shared" si="2"/>
        <v>4.8998591637556981</v>
      </c>
      <c r="N15">
        <v>15</v>
      </c>
      <c r="O15">
        <v>26</v>
      </c>
      <c r="P15">
        <v>58</v>
      </c>
      <c r="Q15" s="2">
        <v>24.5</v>
      </c>
      <c r="S15">
        <f t="shared" si="3"/>
        <v>58</v>
      </c>
      <c r="T15">
        <f t="shared" si="4"/>
        <v>1.8000000000000007</v>
      </c>
      <c r="U15">
        <f t="shared" si="5"/>
        <v>3.5044842607687556</v>
      </c>
    </row>
    <row r="16" spans="1:23">
      <c r="A16">
        <v>14</v>
      </c>
      <c r="B16">
        <v>18</v>
      </c>
      <c r="C16">
        <v>57</v>
      </c>
      <c r="D16">
        <v>24.2</v>
      </c>
      <c r="F16">
        <f t="shared" si="0"/>
        <v>117</v>
      </c>
      <c r="G16">
        <f t="shared" si="1"/>
        <v>2.0999999999999979</v>
      </c>
      <c r="H16">
        <f t="shared" si="2"/>
        <v>4.815342822664797</v>
      </c>
      <c r="N16">
        <v>15</v>
      </c>
      <c r="O16">
        <v>27</v>
      </c>
      <c r="P16">
        <v>7</v>
      </c>
      <c r="Q16" s="2">
        <v>24.8</v>
      </c>
      <c r="S16">
        <f t="shared" si="3"/>
        <v>67</v>
      </c>
      <c r="T16">
        <f t="shared" si="4"/>
        <v>2.1000000000000014</v>
      </c>
      <c r="U16">
        <f t="shared" si="5"/>
        <v>3.4683275987082127</v>
      </c>
    </row>
    <row r="17" spans="1:21">
      <c r="A17">
        <v>14</v>
      </c>
      <c r="B17">
        <v>19</v>
      </c>
      <c r="C17">
        <v>14</v>
      </c>
      <c r="D17">
        <v>24.5</v>
      </c>
      <c r="F17">
        <f t="shared" si="0"/>
        <v>134</v>
      </c>
      <c r="G17">
        <f t="shared" si="1"/>
        <v>2.3999999999999986</v>
      </c>
      <c r="H17">
        <f t="shared" si="2"/>
        <v>4.8259073653011573</v>
      </c>
      <c r="N17">
        <v>15</v>
      </c>
      <c r="O17">
        <v>27</v>
      </c>
      <c r="P17">
        <v>15</v>
      </c>
      <c r="Q17">
        <v>25.1</v>
      </c>
      <c r="S17">
        <f t="shared" si="3"/>
        <v>75</v>
      </c>
      <c r="T17">
        <f t="shared" si="4"/>
        <v>2.4000000000000021</v>
      </c>
      <c r="U17">
        <f t="shared" si="5"/>
        <v>3.3937544832083439</v>
      </c>
    </row>
    <row r="18" spans="1:21">
      <c r="A18">
        <v>14</v>
      </c>
      <c r="B18">
        <v>19</v>
      </c>
      <c r="C18">
        <v>30</v>
      </c>
      <c r="D18">
        <v>24.8</v>
      </c>
      <c r="F18">
        <f t="shared" si="0"/>
        <v>150</v>
      </c>
      <c r="G18">
        <f t="shared" si="1"/>
        <v>2.6999999999999993</v>
      </c>
      <c r="H18">
        <f t="shared" si="2"/>
        <v>4.8012567658163103</v>
      </c>
      <c r="N18">
        <v>15</v>
      </c>
      <c r="O18">
        <v>27</v>
      </c>
      <c r="P18">
        <v>21</v>
      </c>
      <c r="Q18">
        <v>25.5</v>
      </c>
      <c r="S18">
        <f t="shared" si="3"/>
        <v>81</v>
      </c>
      <c r="T18">
        <f t="shared" si="4"/>
        <v>2.8000000000000007</v>
      </c>
      <c r="U18">
        <f t="shared" si="5"/>
        <v>3.1293588918906323</v>
      </c>
    </row>
    <row r="19" spans="1:21">
      <c r="A19">
        <v>14</v>
      </c>
      <c r="B19">
        <v>19</v>
      </c>
      <c r="C19">
        <v>43</v>
      </c>
      <c r="D19">
        <v>25.1</v>
      </c>
      <c r="F19">
        <f t="shared" si="0"/>
        <v>163</v>
      </c>
      <c r="G19">
        <f t="shared" si="1"/>
        <v>3</v>
      </c>
      <c r="H19">
        <f t="shared" si="2"/>
        <v>4.6927941280829897</v>
      </c>
      <c r="N19">
        <v>15</v>
      </c>
      <c r="O19">
        <v>27</v>
      </c>
      <c r="P19">
        <v>26</v>
      </c>
      <c r="Q19">
        <v>25.8</v>
      </c>
      <c r="S19">
        <f t="shared" si="3"/>
        <v>86</v>
      </c>
      <c r="T19">
        <f t="shared" si="4"/>
        <v>3.1000000000000014</v>
      </c>
      <c r="U19">
        <f t="shared" si="5"/>
        <v>2.9942087881401376</v>
      </c>
    </row>
    <row r="20" spans="1:21">
      <c r="A20">
        <v>14</v>
      </c>
      <c r="B20">
        <v>20</v>
      </c>
      <c r="C20">
        <v>3</v>
      </c>
      <c r="D20">
        <v>25.4</v>
      </c>
      <c r="F20">
        <f t="shared" si="0"/>
        <v>183</v>
      </c>
      <c r="G20">
        <f t="shared" si="1"/>
        <v>3.2999999999999972</v>
      </c>
      <c r="H20">
        <f t="shared" si="2"/>
        <v>4.7922929114581878</v>
      </c>
      <c r="N20">
        <v>15</v>
      </c>
      <c r="O20">
        <v>27</v>
      </c>
      <c r="P20">
        <v>33</v>
      </c>
      <c r="Q20" s="4">
        <v>26</v>
      </c>
      <c r="S20">
        <f t="shared" si="3"/>
        <v>93</v>
      </c>
      <c r="T20">
        <f t="shared" si="4"/>
        <v>3.3000000000000007</v>
      </c>
      <c r="U20">
        <f t="shared" si="5"/>
        <v>3.0443085618164027</v>
      </c>
    </row>
    <row r="21" spans="1:21">
      <c r="A21">
        <v>14</v>
      </c>
      <c r="B21">
        <v>20</v>
      </c>
      <c r="C21">
        <v>17</v>
      </c>
      <c r="D21">
        <v>25.7</v>
      </c>
      <c r="F21">
        <f t="shared" si="0"/>
        <v>197</v>
      </c>
      <c r="G21">
        <f t="shared" si="1"/>
        <v>3.5999999999999979</v>
      </c>
      <c r="H21">
        <f t="shared" si="2"/>
        <v>4.7273049673617757</v>
      </c>
      <c r="N21">
        <v>15</v>
      </c>
      <c r="O21">
        <v>27</v>
      </c>
      <c r="P21">
        <v>42</v>
      </c>
      <c r="Q21">
        <v>26.3</v>
      </c>
      <c r="S21">
        <f t="shared" si="3"/>
        <v>102</v>
      </c>
      <c r="T21">
        <f t="shared" si="4"/>
        <v>3.6000000000000014</v>
      </c>
      <c r="U21">
        <f t="shared" si="5"/>
        <v>3.0615651505271155</v>
      </c>
    </row>
    <row r="22" spans="1:21">
      <c r="A22">
        <v>14</v>
      </c>
      <c r="B22">
        <v>20</v>
      </c>
      <c r="C22">
        <v>28</v>
      </c>
      <c r="D22">
        <v>25.9</v>
      </c>
      <c r="F22">
        <f t="shared" si="0"/>
        <v>208</v>
      </c>
      <c r="G22">
        <f t="shared" si="1"/>
        <v>3.7999999999999972</v>
      </c>
      <c r="H22">
        <f t="shared" si="2"/>
        <v>4.7286023673346635</v>
      </c>
      <c r="N22">
        <v>15</v>
      </c>
      <c r="O22">
        <v>27</v>
      </c>
      <c r="P22">
        <v>49</v>
      </c>
      <c r="Q22">
        <v>26.6</v>
      </c>
      <c r="S22">
        <f t="shared" si="3"/>
        <v>109</v>
      </c>
      <c r="T22">
        <f t="shared" si="4"/>
        <v>3.9000000000000021</v>
      </c>
      <c r="U22">
        <f t="shared" si="5"/>
        <v>3.0177599637999197</v>
      </c>
    </row>
    <row r="23" spans="1:21">
      <c r="A23">
        <v>14</v>
      </c>
      <c r="B23">
        <v>20</v>
      </c>
      <c r="C23">
        <v>43</v>
      </c>
      <c r="D23">
        <v>26.2</v>
      </c>
      <c r="F23">
        <f t="shared" si="0"/>
        <v>223</v>
      </c>
      <c r="G23">
        <f t="shared" si="1"/>
        <v>4.0999999999999979</v>
      </c>
      <c r="H23">
        <f t="shared" si="2"/>
        <v>4.6978444948067164</v>
      </c>
      <c r="N23">
        <v>15</v>
      </c>
      <c r="O23">
        <v>27</v>
      </c>
      <c r="P23">
        <v>57</v>
      </c>
      <c r="Q23">
        <v>26.9</v>
      </c>
      <c r="S23">
        <f t="shared" si="3"/>
        <v>117</v>
      </c>
      <c r="T23">
        <f t="shared" si="4"/>
        <v>4.1999999999999993</v>
      </c>
      <c r="U23">
        <f t="shared" si="5"/>
        <v>3.0073301574363041</v>
      </c>
    </row>
    <row r="24" spans="1:21">
      <c r="A24">
        <v>14</v>
      </c>
      <c r="B24">
        <v>21</v>
      </c>
      <c r="C24">
        <v>3</v>
      </c>
      <c r="D24">
        <v>26.5</v>
      </c>
      <c r="F24">
        <f t="shared" si="0"/>
        <v>243</v>
      </c>
      <c r="G24">
        <f t="shared" si="1"/>
        <v>4.3999999999999986</v>
      </c>
      <c r="H24">
        <f t="shared" si="2"/>
        <v>4.7721242391524026</v>
      </c>
      <c r="N24">
        <v>15</v>
      </c>
      <c r="O24">
        <v>28</v>
      </c>
      <c r="P24">
        <v>3</v>
      </c>
      <c r="Q24">
        <v>27.2</v>
      </c>
      <c r="S24">
        <f t="shared" si="3"/>
        <v>123</v>
      </c>
      <c r="T24">
        <f t="shared" si="4"/>
        <v>4.5</v>
      </c>
      <c r="U24">
        <f t="shared" si="5"/>
        <v>2.9476716650364092</v>
      </c>
    </row>
    <row r="25" spans="1:21">
      <c r="A25">
        <v>14</v>
      </c>
      <c r="B25">
        <v>21</v>
      </c>
      <c r="C25">
        <v>21</v>
      </c>
      <c r="D25">
        <v>26.8</v>
      </c>
      <c r="F25">
        <f t="shared" si="0"/>
        <v>261</v>
      </c>
      <c r="G25">
        <f t="shared" si="1"/>
        <v>4.6999999999999993</v>
      </c>
      <c r="H25">
        <f t="shared" si="2"/>
        <v>4.7991588424558964</v>
      </c>
      <c r="N25">
        <v>15</v>
      </c>
      <c r="O25">
        <v>28</v>
      </c>
      <c r="P25">
        <v>12</v>
      </c>
      <c r="Q25">
        <v>27.5</v>
      </c>
      <c r="S25">
        <f t="shared" si="3"/>
        <v>132</v>
      </c>
      <c r="T25">
        <f t="shared" si="4"/>
        <v>4.8000000000000007</v>
      </c>
      <c r="U25">
        <f t="shared" si="5"/>
        <v>2.9666539126181934</v>
      </c>
    </row>
    <row r="26" spans="1:21">
      <c r="A26">
        <v>14</v>
      </c>
      <c r="B26">
        <v>21</v>
      </c>
      <c r="C26">
        <v>36</v>
      </c>
      <c r="D26">
        <v>27.1</v>
      </c>
      <c r="F26">
        <f t="shared" si="0"/>
        <v>276</v>
      </c>
      <c r="G26">
        <f t="shared" si="1"/>
        <v>5</v>
      </c>
      <c r="H26">
        <f t="shared" si="2"/>
        <v>4.7697039984757064</v>
      </c>
      <c r="N26">
        <v>15</v>
      </c>
      <c r="O26">
        <v>28</v>
      </c>
      <c r="P26">
        <v>19</v>
      </c>
      <c r="Q26">
        <v>27.8</v>
      </c>
      <c r="S26">
        <f t="shared" si="3"/>
        <v>139</v>
      </c>
      <c r="T26">
        <f t="shared" si="4"/>
        <v>5.1000000000000014</v>
      </c>
      <c r="U26">
        <f t="shared" si="5"/>
        <v>2.9387388426449808</v>
      </c>
    </row>
    <row r="27" spans="1:21">
      <c r="A27">
        <v>14</v>
      </c>
      <c r="B27">
        <v>21</v>
      </c>
      <c r="C27">
        <v>49</v>
      </c>
      <c r="D27">
        <v>27.4</v>
      </c>
      <c r="F27">
        <f t="shared" si="0"/>
        <v>289</v>
      </c>
      <c r="G27">
        <f t="shared" si="1"/>
        <v>5.2999999999999972</v>
      </c>
      <c r="H27">
        <f t="shared" si="2"/>
        <v>4.7100960582874496</v>
      </c>
      <c r="N27">
        <v>15</v>
      </c>
      <c r="O27">
        <v>28</v>
      </c>
      <c r="P27">
        <v>26</v>
      </c>
      <c r="Q27">
        <v>28.1</v>
      </c>
      <c r="S27">
        <f t="shared" si="3"/>
        <v>146</v>
      </c>
      <c r="T27">
        <f t="shared" si="4"/>
        <v>5.4000000000000021</v>
      </c>
      <c r="U27">
        <f t="shared" si="5"/>
        <v>2.9139254471132356</v>
      </c>
    </row>
    <row r="28" spans="1:21">
      <c r="A28">
        <v>14</v>
      </c>
      <c r="B28">
        <v>22</v>
      </c>
      <c r="C28">
        <v>5</v>
      </c>
      <c r="D28">
        <v>27.7</v>
      </c>
      <c r="F28">
        <f t="shared" si="0"/>
        <v>305</v>
      </c>
      <c r="G28">
        <f t="shared" si="1"/>
        <v>5.5999999999999979</v>
      </c>
      <c r="H28">
        <f t="shared" si="2"/>
        <v>4.7044151249829902</v>
      </c>
      <c r="N28">
        <v>15</v>
      </c>
      <c r="O28">
        <v>28</v>
      </c>
      <c r="P28">
        <v>35</v>
      </c>
      <c r="Q28">
        <v>28.4</v>
      </c>
      <c r="S28">
        <f t="shared" si="3"/>
        <v>155</v>
      </c>
      <c r="T28">
        <f t="shared" si="4"/>
        <v>5.6999999999999993</v>
      </c>
      <c r="U28">
        <f t="shared" si="5"/>
        <v>2.9316866144412224</v>
      </c>
    </row>
    <row r="29" spans="1:21">
      <c r="A29">
        <v>14</v>
      </c>
      <c r="B29">
        <v>22</v>
      </c>
      <c r="C29" s="2">
        <v>27</v>
      </c>
      <c r="D29" s="4">
        <v>28</v>
      </c>
      <c r="F29">
        <f t="shared" si="0"/>
        <v>327</v>
      </c>
      <c r="G29">
        <f t="shared" si="1"/>
        <v>5.8999999999999986</v>
      </c>
      <c r="H29">
        <f t="shared" si="2"/>
        <v>4.7895581762302815</v>
      </c>
      <c r="N29">
        <v>15</v>
      </c>
      <c r="O29">
        <v>28</v>
      </c>
      <c r="P29">
        <v>44</v>
      </c>
      <c r="Q29">
        <v>28.7</v>
      </c>
      <c r="S29">
        <f t="shared" si="3"/>
        <v>164</v>
      </c>
      <c r="T29">
        <f t="shared" si="4"/>
        <v>6</v>
      </c>
      <c r="U29">
        <f t="shared" si="5"/>
        <v>2.9476716650364092</v>
      </c>
    </row>
    <row r="30" spans="1:21">
      <c r="A30">
        <v>14</v>
      </c>
      <c r="B30">
        <v>22</v>
      </c>
      <c r="C30">
        <v>47</v>
      </c>
      <c r="D30">
        <v>28.3</v>
      </c>
      <c r="F30">
        <f t="shared" si="0"/>
        <v>347</v>
      </c>
      <c r="G30">
        <f t="shared" si="1"/>
        <v>6.1999999999999993</v>
      </c>
      <c r="H30">
        <f t="shared" si="2"/>
        <v>4.8378350747293064</v>
      </c>
      <c r="N30">
        <v>15</v>
      </c>
      <c r="O30">
        <v>28</v>
      </c>
      <c r="P30">
        <v>54</v>
      </c>
      <c r="Q30" s="4">
        <v>29</v>
      </c>
      <c r="S30">
        <f t="shared" si="3"/>
        <v>174</v>
      </c>
      <c r="T30">
        <f t="shared" si="4"/>
        <v>6.3000000000000007</v>
      </c>
      <c r="U30">
        <f t="shared" si="5"/>
        <v>2.9802126608908965</v>
      </c>
    </row>
    <row r="31" spans="1:21">
      <c r="A31">
        <v>14</v>
      </c>
      <c r="B31">
        <v>23</v>
      </c>
      <c r="C31">
        <v>7</v>
      </c>
      <c r="D31">
        <v>28.6</v>
      </c>
      <c r="F31">
        <f t="shared" si="0"/>
        <v>367</v>
      </c>
      <c r="G31">
        <f t="shared" si="1"/>
        <v>6.5</v>
      </c>
      <c r="H31">
        <f t="shared" si="2"/>
        <v>4.8816556441361119</v>
      </c>
      <c r="N31">
        <v>15</v>
      </c>
      <c r="O31">
        <v>29</v>
      </c>
      <c r="P31">
        <v>0</v>
      </c>
      <c r="Q31">
        <v>29.3</v>
      </c>
      <c r="S31">
        <f t="shared" si="3"/>
        <v>180</v>
      </c>
      <c r="T31">
        <f t="shared" si="4"/>
        <v>6.6000000000000014</v>
      </c>
      <c r="U31">
        <f t="shared" si="5"/>
        <v>2.9407690295521234</v>
      </c>
    </row>
    <row r="32" spans="1:21">
      <c r="A32">
        <v>14</v>
      </c>
      <c r="B32">
        <v>23</v>
      </c>
      <c r="C32">
        <v>23</v>
      </c>
      <c r="D32">
        <v>28.9</v>
      </c>
      <c r="F32">
        <f t="shared" si="0"/>
        <v>383</v>
      </c>
      <c r="G32">
        <f t="shared" si="1"/>
        <v>6.7999999999999972</v>
      </c>
      <c r="H32">
        <f t="shared" si="2"/>
        <v>4.8694084232155888</v>
      </c>
      <c r="N32">
        <v>15</v>
      </c>
      <c r="O32">
        <v>29</v>
      </c>
      <c r="P32">
        <v>7</v>
      </c>
      <c r="Q32">
        <v>29.6</v>
      </c>
      <c r="S32">
        <f t="shared" si="3"/>
        <v>187</v>
      </c>
      <c r="T32">
        <f t="shared" si="4"/>
        <v>6.9000000000000021</v>
      </c>
      <c r="U32">
        <f t="shared" si="5"/>
        <v>2.9212615814443597</v>
      </c>
    </row>
    <row r="33" spans="1:22">
      <c r="A33">
        <v>14</v>
      </c>
      <c r="B33">
        <v>23</v>
      </c>
      <c r="C33">
        <v>31</v>
      </c>
      <c r="D33">
        <v>29.2</v>
      </c>
      <c r="F33">
        <f t="shared" si="0"/>
        <v>391</v>
      </c>
      <c r="G33">
        <f t="shared" si="1"/>
        <v>7.0999999999999979</v>
      </c>
      <c r="H33">
        <f t="shared" si="2"/>
        <v>4.758205014603341</v>
      </c>
      <c r="N33">
        <v>15</v>
      </c>
      <c r="O33">
        <v>29</v>
      </c>
      <c r="P33">
        <v>13</v>
      </c>
      <c r="Q33">
        <v>29.9</v>
      </c>
      <c r="S33">
        <f t="shared" si="3"/>
        <v>193</v>
      </c>
      <c r="T33">
        <f t="shared" si="4"/>
        <v>7.1999999999999993</v>
      </c>
      <c r="U33">
        <f t="shared" si="5"/>
        <v>2.8875612143607579</v>
      </c>
    </row>
    <row r="34" spans="1:22">
      <c r="A34">
        <v>14</v>
      </c>
      <c r="B34">
        <v>23</v>
      </c>
      <c r="C34">
        <v>51</v>
      </c>
      <c r="D34">
        <v>29.5</v>
      </c>
      <c r="F34">
        <f t="shared" si="0"/>
        <v>411</v>
      </c>
      <c r="G34">
        <f t="shared" si="1"/>
        <v>7.3999999999999986</v>
      </c>
      <c r="H34">
        <f t="shared" si="2"/>
        <v>4.7999243009792911</v>
      </c>
      <c r="N34">
        <v>15</v>
      </c>
      <c r="O34">
        <v>29</v>
      </c>
      <c r="P34">
        <v>20</v>
      </c>
      <c r="Q34">
        <v>30.2</v>
      </c>
      <c r="S34">
        <f t="shared" si="3"/>
        <v>200</v>
      </c>
      <c r="T34">
        <f t="shared" si="4"/>
        <v>7.5</v>
      </c>
      <c r="U34">
        <f t="shared" si="5"/>
        <v>2.8717426747092709</v>
      </c>
    </row>
    <row r="35" spans="1:22">
      <c r="A35">
        <v>14</v>
      </c>
      <c r="B35">
        <v>24</v>
      </c>
      <c r="C35">
        <v>15</v>
      </c>
      <c r="D35">
        <v>29.8</v>
      </c>
      <c r="F35">
        <f t="shared" si="0"/>
        <v>435</v>
      </c>
      <c r="G35">
        <f t="shared" si="1"/>
        <v>7.6999999999999993</v>
      </c>
      <c r="H35">
        <f t="shared" si="2"/>
        <v>4.8844925562846182</v>
      </c>
      <c r="N35">
        <v>15</v>
      </c>
      <c r="O35">
        <v>29</v>
      </c>
      <c r="P35">
        <v>29</v>
      </c>
      <c r="Q35">
        <v>30.5</v>
      </c>
      <c r="S35">
        <f t="shared" si="3"/>
        <v>209</v>
      </c>
      <c r="T35">
        <f t="shared" si="4"/>
        <v>7.8000000000000007</v>
      </c>
      <c r="U35">
        <f t="shared" si="5"/>
        <v>2.8863444036183359</v>
      </c>
    </row>
    <row r="36" spans="1:22">
      <c r="A36">
        <v>14</v>
      </c>
      <c r="B36">
        <v>24</v>
      </c>
      <c r="C36">
        <v>30</v>
      </c>
      <c r="D36">
        <v>30.1</v>
      </c>
      <c r="F36">
        <f t="shared" si="0"/>
        <v>450</v>
      </c>
      <c r="G36">
        <f t="shared" si="1"/>
        <v>8</v>
      </c>
      <c r="H36">
        <f t="shared" si="2"/>
        <v>4.8628832645284223</v>
      </c>
      <c r="N36">
        <v>15</v>
      </c>
      <c r="O36">
        <v>29</v>
      </c>
      <c r="P36">
        <v>36</v>
      </c>
      <c r="Q36">
        <v>30.8</v>
      </c>
      <c r="S36">
        <f t="shared" si="3"/>
        <v>216</v>
      </c>
      <c r="T36">
        <f t="shared" si="4"/>
        <v>8.1000000000000014</v>
      </c>
      <c r="U36">
        <f t="shared" si="5"/>
        <v>2.8717426747092705</v>
      </c>
    </row>
    <row r="37" spans="1:22">
      <c r="A37">
        <v>14</v>
      </c>
      <c r="B37">
        <v>24</v>
      </c>
      <c r="C37">
        <v>57</v>
      </c>
      <c r="D37">
        <v>30.4</v>
      </c>
      <c r="F37">
        <f t="shared" si="0"/>
        <v>477</v>
      </c>
      <c r="G37">
        <f t="shared" si="1"/>
        <v>8.2999999999999972</v>
      </c>
      <c r="H37">
        <f t="shared" si="2"/>
        <v>4.9711380056395811</v>
      </c>
      <c r="N37">
        <v>15</v>
      </c>
      <c r="O37">
        <v>29</v>
      </c>
      <c r="P37">
        <v>47</v>
      </c>
      <c r="Q37">
        <v>31.1</v>
      </c>
      <c r="S37">
        <f t="shared" si="3"/>
        <v>227</v>
      </c>
      <c r="T37">
        <f t="shared" si="4"/>
        <v>8.4000000000000021</v>
      </c>
      <c r="U37">
        <f t="shared" si="5"/>
        <v>2.9124189195273802</v>
      </c>
    </row>
    <row r="38" spans="1:22">
      <c r="A38">
        <v>14</v>
      </c>
      <c r="B38">
        <v>25</v>
      </c>
      <c r="C38">
        <v>13</v>
      </c>
      <c r="D38">
        <v>30.7</v>
      </c>
      <c r="F38">
        <f t="shared" si="0"/>
        <v>493</v>
      </c>
      <c r="G38">
        <f t="shared" si="1"/>
        <v>8.5999999999999979</v>
      </c>
      <c r="H38">
        <f t="shared" si="2"/>
        <v>4.9583326788127664</v>
      </c>
      <c r="N38">
        <v>15</v>
      </c>
      <c r="O38">
        <v>29</v>
      </c>
      <c r="P38">
        <v>55</v>
      </c>
      <c r="Q38">
        <v>31.4</v>
      </c>
      <c r="S38">
        <f t="shared" si="3"/>
        <v>235</v>
      </c>
      <c r="T38">
        <f t="shared" si="4"/>
        <v>8.6999999999999993</v>
      </c>
      <c r="U38">
        <f t="shared" si="5"/>
        <v>2.9110162903957217</v>
      </c>
    </row>
    <row r="39" spans="1:22">
      <c r="A39">
        <v>14</v>
      </c>
      <c r="B39">
        <v>25</v>
      </c>
      <c r="C39">
        <v>30</v>
      </c>
      <c r="D39" s="4">
        <v>31</v>
      </c>
      <c r="F39">
        <f t="shared" si="0"/>
        <v>510</v>
      </c>
      <c r="G39">
        <f t="shared" si="1"/>
        <v>8.8999999999999986</v>
      </c>
      <c r="H39">
        <f t="shared" si="2"/>
        <v>4.9563616614512904</v>
      </c>
      <c r="N39">
        <v>15</v>
      </c>
      <c r="O39">
        <v>30</v>
      </c>
      <c r="P39">
        <v>2</v>
      </c>
      <c r="Q39">
        <v>31.7</v>
      </c>
      <c r="S39">
        <f t="shared" si="3"/>
        <v>242</v>
      </c>
      <c r="T39">
        <f t="shared" si="4"/>
        <v>9</v>
      </c>
      <c r="U39">
        <f t="shared" si="5"/>
        <v>2.8970523381516502</v>
      </c>
    </row>
    <row r="40" spans="1:22">
      <c r="A40">
        <v>14</v>
      </c>
      <c r="B40">
        <v>25</v>
      </c>
      <c r="C40">
        <v>52</v>
      </c>
      <c r="D40">
        <v>31.3</v>
      </c>
      <c r="F40">
        <f t="shared" si="0"/>
        <v>532</v>
      </c>
      <c r="G40">
        <f t="shared" si="1"/>
        <v>9.1999999999999993</v>
      </c>
      <c r="H40">
        <f t="shared" si="2"/>
        <v>5.0027486224750444</v>
      </c>
      <c r="N40">
        <v>15</v>
      </c>
      <c r="O40">
        <v>30</v>
      </c>
      <c r="P40">
        <v>10</v>
      </c>
      <c r="Q40" s="4">
        <v>32</v>
      </c>
      <c r="S40">
        <f t="shared" si="3"/>
        <v>250</v>
      </c>
      <c r="T40">
        <f t="shared" si="4"/>
        <v>9.3000000000000007</v>
      </c>
      <c r="U40">
        <f t="shared" si="5"/>
        <v>2.8962358973954441</v>
      </c>
    </row>
    <row r="41" spans="1:22">
      <c r="A41">
        <v>14</v>
      </c>
      <c r="B41">
        <v>26</v>
      </c>
      <c r="C41">
        <v>8</v>
      </c>
      <c r="D41">
        <v>31.7</v>
      </c>
      <c r="F41">
        <f t="shared" si="0"/>
        <v>548</v>
      </c>
      <c r="G41">
        <f t="shared" si="1"/>
        <v>9.5999999999999979</v>
      </c>
      <c r="H41">
        <f t="shared" si="2"/>
        <v>4.9368350629829596</v>
      </c>
      <c r="N41">
        <v>15</v>
      </c>
      <c r="O41">
        <v>30</v>
      </c>
      <c r="P41">
        <v>18</v>
      </c>
      <c r="Q41">
        <v>32.299999999999997</v>
      </c>
      <c r="S41">
        <f t="shared" si="3"/>
        <v>258</v>
      </c>
      <c r="T41">
        <f t="shared" si="4"/>
        <v>9.5999999999999979</v>
      </c>
      <c r="U41">
        <f t="shared" si="5"/>
        <v>2.895470484186502</v>
      </c>
    </row>
    <row r="42" spans="1:22">
      <c r="A42">
        <v>14</v>
      </c>
      <c r="B42">
        <v>26</v>
      </c>
      <c r="C42">
        <v>20</v>
      </c>
      <c r="D42" s="4">
        <v>32</v>
      </c>
      <c r="F42">
        <f t="shared" si="0"/>
        <v>560</v>
      </c>
      <c r="G42">
        <f t="shared" si="1"/>
        <v>9.8999999999999986</v>
      </c>
      <c r="H42">
        <f t="shared" si="2"/>
        <v>4.8908953093975649</v>
      </c>
      <c r="N42">
        <v>15</v>
      </c>
      <c r="O42">
        <v>30</v>
      </c>
      <c r="P42">
        <v>27</v>
      </c>
      <c r="Q42">
        <v>32.6</v>
      </c>
      <c r="S42">
        <f t="shared" si="3"/>
        <v>267</v>
      </c>
      <c r="T42">
        <f t="shared" si="4"/>
        <v>9.9000000000000021</v>
      </c>
      <c r="U42">
        <f t="shared" si="5"/>
        <v>2.9062558521306965</v>
      </c>
    </row>
    <row r="43" spans="1:22">
      <c r="A43">
        <v>14</v>
      </c>
      <c r="B43">
        <v>26</v>
      </c>
      <c r="C43">
        <v>37</v>
      </c>
      <c r="D43">
        <v>32.299999999999997</v>
      </c>
      <c r="F43">
        <f t="shared" si="0"/>
        <v>577</v>
      </c>
      <c r="G43">
        <f t="shared" si="1"/>
        <v>10.199999999999996</v>
      </c>
      <c r="H43">
        <f t="shared" si="2"/>
        <v>4.8911589521728054</v>
      </c>
      <c r="N43">
        <v>15</v>
      </c>
      <c r="O43">
        <v>30</v>
      </c>
      <c r="P43">
        <v>34</v>
      </c>
      <c r="Q43">
        <v>32.9</v>
      </c>
      <c r="S43">
        <f t="shared" si="3"/>
        <v>274</v>
      </c>
      <c r="T43">
        <f t="shared" si="4"/>
        <v>10.199999999999999</v>
      </c>
      <c r="U43">
        <f t="shared" si="5"/>
        <v>2.8940747306878412</v>
      </c>
    </row>
    <row r="44" spans="1:22">
      <c r="A44">
        <v>14</v>
      </c>
      <c r="B44">
        <v>27</v>
      </c>
      <c r="C44">
        <v>0</v>
      </c>
      <c r="D44">
        <v>32.700000000000003</v>
      </c>
      <c r="F44">
        <f t="shared" si="0"/>
        <v>600</v>
      </c>
      <c r="G44">
        <f t="shared" si="1"/>
        <v>10.600000000000001</v>
      </c>
      <c r="H44">
        <f t="shared" si="2"/>
        <v>4.8942778959477993</v>
      </c>
      <c r="N44">
        <v>15</v>
      </c>
      <c r="O44">
        <v>30</v>
      </c>
      <c r="P44">
        <v>43</v>
      </c>
      <c r="Q44">
        <v>33.200000000000003</v>
      </c>
      <c r="S44">
        <f t="shared" si="3"/>
        <v>283</v>
      </c>
      <c r="T44">
        <f t="shared" si="4"/>
        <v>10.500000000000004</v>
      </c>
      <c r="U44">
        <f t="shared" si="5"/>
        <v>2.9042836705637578</v>
      </c>
    </row>
    <row r="45" spans="1:22">
      <c r="A45" s="8">
        <v>14</v>
      </c>
      <c r="B45" s="8">
        <v>27</v>
      </c>
      <c r="C45" s="8">
        <v>15</v>
      </c>
      <c r="D45" s="6">
        <v>33</v>
      </c>
      <c r="E45" s="8"/>
      <c r="F45" s="8">
        <f t="shared" si="0"/>
        <v>615</v>
      </c>
      <c r="G45" s="8">
        <f t="shared" si="1"/>
        <v>10.899999999999999</v>
      </c>
      <c r="H45" s="8">
        <f t="shared" si="2"/>
        <v>4.8781485440259189</v>
      </c>
      <c r="I45" s="9"/>
      <c r="N45">
        <v>15</v>
      </c>
      <c r="O45">
        <v>30</v>
      </c>
      <c r="P45">
        <v>52</v>
      </c>
      <c r="Q45">
        <v>33.5</v>
      </c>
      <c r="S45">
        <f t="shared" si="3"/>
        <v>292</v>
      </c>
      <c r="T45">
        <f t="shared" si="4"/>
        <v>10.8</v>
      </c>
      <c r="U45">
        <f t="shared" si="5"/>
        <v>2.9139254471132365</v>
      </c>
    </row>
    <row r="46" spans="1:22">
      <c r="A46">
        <v>14</v>
      </c>
      <c r="B46">
        <v>29</v>
      </c>
      <c r="C46">
        <v>47</v>
      </c>
      <c r="D46" s="3">
        <v>32.700000000000003</v>
      </c>
      <c r="F46">
        <f>(A46-A$46)*3600+(B46-B$46)*60+(C46-C$46)</f>
        <v>0</v>
      </c>
      <c r="G46">
        <f>D46</f>
        <v>32.700000000000003</v>
      </c>
      <c r="H46" s="11">
        <f>LN((D46-D$5)/(D$46-D$5))</f>
        <v>0</v>
      </c>
      <c r="I46" s="3"/>
      <c r="N46">
        <v>15</v>
      </c>
      <c r="O46">
        <v>31</v>
      </c>
      <c r="P46">
        <v>1</v>
      </c>
      <c r="Q46">
        <v>33.799999999999997</v>
      </c>
      <c r="S46">
        <f t="shared" si="3"/>
        <v>301</v>
      </c>
      <c r="T46">
        <f t="shared" si="4"/>
        <v>11.099999999999998</v>
      </c>
      <c r="U46">
        <f t="shared" si="5"/>
        <v>2.9230460465519323</v>
      </c>
    </row>
    <row r="47" spans="1:22">
      <c r="A47">
        <v>14</v>
      </c>
      <c r="B47">
        <v>31</v>
      </c>
      <c r="C47">
        <v>22</v>
      </c>
      <c r="D47" s="3">
        <v>32.4</v>
      </c>
      <c r="F47">
        <f t="shared" ref="F47:F63" si="6">(A47-A$46)*3600+(B47-B$46)*60+(C47-C$46)</f>
        <v>95</v>
      </c>
      <c r="G47">
        <f t="shared" ref="G47:G63" si="7">D47</f>
        <v>32.4</v>
      </c>
      <c r="H47" s="11">
        <f>LN((D47-D$5)/(D$46-D$5))</f>
        <v>-1.8809331957496456E-2</v>
      </c>
      <c r="I47" s="3">
        <f t="shared" ref="I47:I63" si="8">H47/F47/((D$2+D$3)/2*I$9+(C$2+C$3)/2*F$1)</f>
        <v>-2.5058815968647914E-7</v>
      </c>
      <c r="N47" s="8">
        <v>15</v>
      </c>
      <c r="O47" s="8">
        <v>31</v>
      </c>
      <c r="P47" s="8">
        <v>10</v>
      </c>
      <c r="Q47" s="8">
        <v>34.1</v>
      </c>
      <c r="R47" s="8"/>
      <c r="S47" s="8">
        <f t="shared" si="3"/>
        <v>310</v>
      </c>
      <c r="T47" s="8">
        <f t="shared" si="4"/>
        <v>11.400000000000002</v>
      </c>
      <c r="U47" s="8">
        <f t="shared" si="5"/>
        <v>2.9316866144412215</v>
      </c>
      <c r="V47" s="9"/>
    </row>
    <row r="48" spans="1:22">
      <c r="A48">
        <v>14</v>
      </c>
      <c r="B48">
        <v>33</v>
      </c>
      <c r="C48">
        <v>7</v>
      </c>
      <c r="D48" s="3">
        <v>32.1</v>
      </c>
      <c r="F48">
        <f t="shared" si="6"/>
        <v>200</v>
      </c>
      <c r="G48">
        <f t="shared" si="7"/>
        <v>32.1</v>
      </c>
      <c r="H48" s="11">
        <f t="shared" ref="H48:H63" si="9">LN((D48-D$5)/(D$46-D$5))</f>
        <v>-3.797924806521645E-2</v>
      </c>
      <c r="I48" s="3">
        <f t="shared" si="8"/>
        <v>-2.4034060341490534E-7</v>
      </c>
      <c r="N48">
        <v>15</v>
      </c>
      <c r="O48">
        <v>32</v>
      </c>
      <c r="P48">
        <v>34</v>
      </c>
      <c r="Q48">
        <v>33.5</v>
      </c>
      <c r="S48">
        <f>(N48-N$48)*3600+(O48-O$48)*60+(P48-P$48)</f>
        <v>0</v>
      </c>
      <c r="T48">
        <f>Q48</f>
        <v>33.5</v>
      </c>
      <c r="U48" s="3">
        <f>LN((Q48-Q$5)/(Q$48-Q$5))</f>
        <v>0</v>
      </c>
    </row>
    <row r="49" spans="1:24">
      <c r="A49">
        <v>14</v>
      </c>
      <c r="B49">
        <v>35</v>
      </c>
      <c r="C49">
        <v>2</v>
      </c>
      <c r="D49" s="3">
        <v>31.8</v>
      </c>
      <c r="F49">
        <f t="shared" si="6"/>
        <v>315</v>
      </c>
      <c r="G49">
        <f t="shared" si="7"/>
        <v>31.8</v>
      </c>
      <c r="H49" s="11">
        <f t="shared" si="9"/>
        <v>-5.7523844138186717E-2</v>
      </c>
      <c r="I49" s="3">
        <f t="shared" si="8"/>
        <v>-2.3112564060257627E-7</v>
      </c>
      <c r="N49">
        <v>15</v>
      </c>
      <c r="O49">
        <v>33</v>
      </c>
      <c r="P49">
        <v>12</v>
      </c>
      <c r="Q49">
        <v>33.200000000000003</v>
      </c>
      <c r="S49">
        <f t="shared" ref="S49:S66" si="10">(N49-N$48)*3600+(O49-O$48)*60+(P49-P$48)</f>
        <v>38</v>
      </c>
      <c r="T49">
        <f t="shared" ref="T49:T66" si="11">Q49</f>
        <v>33.200000000000003</v>
      </c>
      <c r="U49" s="3">
        <f t="shared" ref="U49:U66" si="12">LN((Q49-Q$5)/(Q$48-Q$5))</f>
        <v>-1.8018505502678136E-2</v>
      </c>
      <c r="V49" s="3">
        <f>U49/S49/((Q$2+Q$3)/2*V$9+(P$2+P$3)/2*S$1)</f>
        <v>-1.1478929979784602E-6</v>
      </c>
    </row>
    <row r="50" spans="1:24">
      <c r="A50">
        <v>14</v>
      </c>
      <c r="B50">
        <v>35</v>
      </c>
      <c r="C50">
        <v>34</v>
      </c>
      <c r="D50" s="3">
        <v>31.7</v>
      </c>
      <c r="F50">
        <f t="shared" si="6"/>
        <v>347</v>
      </c>
      <c r="G50">
        <f t="shared" si="7"/>
        <v>31.7</v>
      </c>
      <c r="H50" s="11">
        <f t="shared" si="9"/>
        <v>-6.4124528169538911E-2</v>
      </c>
      <c r="I50" s="3">
        <f t="shared" si="8"/>
        <v>-2.3388667968925549E-7</v>
      </c>
      <c r="N50">
        <v>15</v>
      </c>
      <c r="O50">
        <v>33</v>
      </c>
      <c r="P50">
        <v>56</v>
      </c>
      <c r="Q50">
        <v>32.9</v>
      </c>
      <c r="S50">
        <f t="shared" si="10"/>
        <v>82</v>
      </c>
      <c r="T50">
        <f t="shared" si="11"/>
        <v>32.9</v>
      </c>
      <c r="U50" s="3">
        <f t="shared" si="12"/>
        <v>-3.6367644170874951E-2</v>
      </c>
      <c r="V50" s="3">
        <f t="shared" ref="V50:V66" si="13">U50/S50/((Q$2+Q$3)/2*V$9+(P$2+P$3)/2*S$1)</f>
        <v>-1.0736619282336707E-6</v>
      </c>
    </row>
    <row r="51" spans="1:24">
      <c r="A51">
        <v>14</v>
      </c>
      <c r="B51">
        <v>36</v>
      </c>
      <c r="C51">
        <v>52</v>
      </c>
      <c r="D51" s="3">
        <v>31.5</v>
      </c>
      <c r="F51">
        <f t="shared" si="6"/>
        <v>425</v>
      </c>
      <c r="G51">
        <f t="shared" si="7"/>
        <v>31.5</v>
      </c>
      <c r="H51" s="11">
        <f t="shared" si="9"/>
        <v>-7.7458059039004004E-2</v>
      </c>
      <c r="I51" s="3">
        <f t="shared" si="8"/>
        <v>-2.3066858997269354E-7</v>
      </c>
      <c r="N51">
        <v>15</v>
      </c>
      <c r="O51">
        <v>34</v>
      </c>
      <c r="P51">
        <v>44</v>
      </c>
      <c r="Q51">
        <v>32.6</v>
      </c>
      <c r="S51">
        <f t="shared" si="10"/>
        <v>130</v>
      </c>
      <c r="T51">
        <f t="shared" si="11"/>
        <v>32.6</v>
      </c>
      <c r="U51" s="3">
        <f t="shared" si="12"/>
        <v>-5.5059777183027313E-2</v>
      </c>
      <c r="V51" s="3">
        <f t="shared" si="13"/>
        <v>-1.0253150540113739E-6</v>
      </c>
      <c r="X51" t="e">
        <f>V51/H46</f>
        <v>#DIV/0!</v>
      </c>
    </row>
    <row r="52" spans="1:24">
      <c r="A52">
        <v>14</v>
      </c>
      <c r="B52">
        <v>38</v>
      </c>
      <c r="C52">
        <v>49</v>
      </c>
      <c r="D52" s="3">
        <v>31.2</v>
      </c>
      <c r="F52">
        <f t="shared" si="6"/>
        <v>542</v>
      </c>
      <c r="G52">
        <f t="shared" si="7"/>
        <v>31.2</v>
      </c>
      <c r="H52" s="11">
        <f t="shared" si="9"/>
        <v>-9.7797743276126753E-2</v>
      </c>
      <c r="I52" s="3">
        <f t="shared" si="8"/>
        <v>-2.2837067083662563E-7</v>
      </c>
      <c r="N52">
        <v>15</v>
      </c>
      <c r="O52">
        <v>35</v>
      </c>
      <c r="P52">
        <v>40</v>
      </c>
      <c r="Q52">
        <v>32.299999999999997</v>
      </c>
      <c r="S52">
        <f t="shared" si="10"/>
        <v>186</v>
      </c>
      <c r="T52">
        <f t="shared" si="11"/>
        <v>32.299999999999997</v>
      </c>
      <c r="U52" s="3">
        <f t="shared" si="12"/>
        <v>-7.4107972153722085E-2</v>
      </c>
      <c r="V52" s="3">
        <f t="shared" si="13"/>
        <v>-9.6453551213523824E-7</v>
      </c>
      <c r="X52">
        <f t="shared" ref="X52:X66" si="14">V52/H47</f>
        <v>5.1279626215051346E-5</v>
      </c>
    </row>
    <row r="53" spans="1:24">
      <c r="A53">
        <v>14</v>
      </c>
      <c r="B53">
        <v>41</v>
      </c>
      <c r="C53">
        <v>42</v>
      </c>
      <c r="D53" s="3">
        <v>30.9</v>
      </c>
      <c r="F53">
        <f t="shared" si="6"/>
        <v>715</v>
      </c>
      <c r="G53">
        <f t="shared" si="7"/>
        <v>30.9</v>
      </c>
      <c r="H53" s="11">
        <f t="shared" si="9"/>
        <v>-0.11855973472455596</v>
      </c>
      <c r="I53" s="3">
        <f t="shared" si="8"/>
        <v>-2.0986593856221803E-7</v>
      </c>
      <c r="N53">
        <v>15</v>
      </c>
      <c r="O53">
        <v>36</v>
      </c>
      <c r="P53">
        <v>29</v>
      </c>
      <c r="Q53" s="4">
        <v>32</v>
      </c>
      <c r="S53">
        <f t="shared" si="10"/>
        <v>235</v>
      </c>
      <c r="T53">
        <f t="shared" si="11"/>
        <v>32</v>
      </c>
      <c r="U53" s="3">
        <f t="shared" si="12"/>
        <v>-9.3526058010823476E-2</v>
      </c>
      <c r="V53" s="3">
        <f t="shared" si="13"/>
        <v>-9.634540444913993E-7</v>
      </c>
      <c r="X53">
        <f t="shared" si="14"/>
        <v>2.5367907306563691E-5</v>
      </c>
    </row>
    <row r="54" spans="1:24">
      <c r="A54">
        <v>14</v>
      </c>
      <c r="B54">
        <v>43</v>
      </c>
      <c r="C54">
        <v>40</v>
      </c>
      <c r="D54" s="3">
        <v>30.6</v>
      </c>
      <c r="F54">
        <f t="shared" si="6"/>
        <v>833</v>
      </c>
      <c r="G54">
        <f t="shared" si="7"/>
        <v>30.6</v>
      </c>
      <c r="H54" s="11">
        <f t="shared" si="9"/>
        <v>-0.13976194237515874</v>
      </c>
      <c r="I54" s="3">
        <f t="shared" si="8"/>
        <v>-2.1235119392548255E-7</v>
      </c>
      <c r="N54">
        <v>15</v>
      </c>
      <c r="O54">
        <v>37</v>
      </c>
      <c r="P54">
        <v>23</v>
      </c>
      <c r="Q54">
        <v>31.7</v>
      </c>
      <c r="S54">
        <f t="shared" si="10"/>
        <v>289</v>
      </c>
      <c r="T54">
        <f t="shared" si="11"/>
        <v>31.7</v>
      </c>
      <c r="U54" s="3">
        <f t="shared" si="12"/>
        <v>-0.11332868530700324</v>
      </c>
      <c r="V54" s="3">
        <f t="shared" si="13"/>
        <v>-9.4931041270805785E-7</v>
      </c>
      <c r="X54">
        <f t="shared" si="14"/>
        <v>1.6502902873242891E-5</v>
      </c>
    </row>
    <row r="55" spans="1:24">
      <c r="A55">
        <v>14</v>
      </c>
      <c r="B55">
        <v>45</v>
      </c>
      <c r="C55">
        <v>41</v>
      </c>
      <c r="D55" s="3">
        <v>30.3</v>
      </c>
      <c r="F55">
        <f t="shared" si="6"/>
        <v>954</v>
      </c>
      <c r="G55">
        <f t="shared" si="7"/>
        <v>30.3</v>
      </c>
      <c r="H55" s="11">
        <f t="shared" si="9"/>
        <v>-0.16142343915633828</v>
      </c>
      <c r="I55" s="3">
        <f t="shared" si="8"/>
        <v>-2.1415538625901714E-7</v>
      </c>
      <c r="N55">
        <v>15</v>
      </c>
      <c r="O55">
        <v>38</v>
      </c>
      <c r="P55">
        <v>20</v>
      </c>
      <c r="Q55">
        <v>31.4</v>
      </c>
      <c r="S55">
        <f t="shared" si="10"/>
        <v>346</v>
      </c>
      <c r="T55">
        <f t="shared" si="11"/>
        <v>31.4</v>
      </c>
      <c r="U55" s="3">
        <f t="shared" si="12"/>
        <v>-0.13353139262452274</v>
      </c>
      <c r="V55" s="3">
        <f t="shared" si="13"/>
        <v>-9.342723934770946E-7</v>
      </c>
      <c r="X55">
        <f t="shared" si="14"/>
        <v>1.4569657198988986E-5</v>
      </c>
    </row>
    <row r="56" spans="1:24">
      <c r="A56">
        <v>14</v>
      </c>
      <c r="B56">
        <v>48</v>
      </c>
      <c r="C56">
        <v>5</v>
      </c>
      <c r="D56" s="5">
        <v>30</v>
      </c>
      <c r="F56">
        <f t="shared" si="6"/>
        <v>1098</v>
      </c>
      <c r="G56">
        <f t="shared" si="7"/>
        <v>30</v>
      </c>
      <c r="H56" s="11">
        <f t="shared" si="9"/>
        <v>-0.18356456503355187</v>
      </c>
      <c r="I56" s="3">
        <f t="shared" si="8"/>
        <v>-2.1159104830081154E-7</v>
      </c>
      <c r="N56">
        <v>15</v>
      </c>
      <c r="O56">
        <v>39</v>
      </c>
      <c r="P56">
        <v>19</v>
      </c>
      <c r="Q56">
        <v>31.1</v>
      </c>
      <c r="S56">
        <f t="shared" si="10"/>
        <v>405</v>
      </c>
      <c r="T56">
        <f t="shared" si="11"/>
        <v>31.1</v>
      </c>
      <c r="U56" s="3">
        <f t="shared" si="12"/>
        <v>-0.15415067982725822</v>
      </c>
      <c r="V56" s="3">
        <f t="shared" si="13"/>
        <v>-9.2141792743475438E-7</v>
      </c>
      <c r="X56">
        <f t="shared" si="14"/>
        <v>1.1895701220331048E-5</v>
      </c>
    </row>
    <row r="57" spans="1:24">
      <c r="A57">
        <v>14</v>
      </c>
      <c r="B57">
        <v>50</v>
      </c>
      <c r="C57">
        <v>18</v>
      </c>
      <c r="D57" s="3">
        <v>29.7</v>
      </c>
      <c r="F57">
        <f t="shared" si="6"/>
        <v>1231</v>
      </c>
      <c r="G57">
        <f t="shared" si="7"/>
        <v>29.7</v>
      </c>
      <c r="H57" s="11">
        <f t="shared" si="9"/>
        <v>-0.20620704178331176</v>
      </c>
      <c r="I57" s="3">
        <f t="shared" si="8"/>
        <v>-2.1200993838829128E-7</v>
      </c>
      <c r="N57">
        <v>15</v>
      </c>
      <c r="O57">
        <v>40</v>
      </c>
      <c r="P57">
        <v>40</v>
      </c>
      <c r="Q57">
        <v>30.8</v>
      </c>
      <c r="S57">
        <f t="shared" si="10"/>
        <v>486</v>
      </c>
      <c r="T57">
        <f t="shared" si="11"/>
        <v>30.8</v>
      </c>
      <c r="U57" s="3">
        <f t="shared" si="12"/>
        <v>-0.17520408902509063</v>
      </c>
      <c r="V57" s="3">
        <f t="shared" si="13"/>
        <v>-8.7271854595180919E-7</v>
      </c>
      <c r="X57">
        <f t="shared" si="14"/>
        <v>8.923708428401405E-6</v>
      </c>
    </row>
    <row r="58" spans="1:24">
      <c r="A58">
        <v>14</v>
      </c>
      <c r="B58">
        <v>52</v>
      </c>
      <c r="C58">
        <v>33</v>
      </c>
      <c r="D58" s="3">
        <v>29.4</v>
      </c>
      <c r="F58">
        <f t="shared" si="6"/>
        <v>1366</v>
      </c>
      <c r="G58">
        <f t="shared" si="7"/>
        <v>29.4</v>
      </c>
      <c r="H58" s="11">
        <f t="shared" si="9"/>
        <v>-0.22937410106484618</v>
      </c>
      <c r="I58" s="3">
        <f t="shared" si="8"/>
        <v>-2.1252227731569061E-7</v>
      </c>
      <c r="N58">
        <v>15</v>
      </c>
      <c r="O58">
        <v>41</v>
      </c>
      <c r="P58">
        <v>41</v>
      </c>
      <c r="Q58">
        <v>30.5</v>
      </c>
      <c r="S58">
        <f t="shared" si="10"/>
        <v>547</v>
      </c>
      <c r="T58">
        <f t="shared" si="11"/>
        <v>30.5</v>
      </c>
      <c r="U58" s="3">
        <f t="shared" si="12"/>
        <v>-0.19671029424605427</v>
      </c>
      <c r="V58" s="3">
        <f t="shared" si="13"/>
        <v>-8.7057461271887114E-7</v>
      </c>
      <c r="X58">
        <f t="shared" si="14"/>
        <v>7.3429197082924876E-6</v>
      </c>
    </row>
    <row r="59" spans="1:24">
      <c r="A59">
        <v>14</v>
      </c>
      <c r="B59">
        <v>55</v>
      </c>
      <c r="C59">
        <v>0</v>
      </c>
      <c r="D59" s="3">
        <v>29.1</v>
      </c>
      <c r="F59">
        <f t="shared" si="6"/>
        <v>1513</v>
      </c>
      <c r="G59">
        <f t="shared" si="7"/>
        <v>29.1</v>
      </c>
      <c r="H59" s="11">
        <f t="shared" si="9"/>
        <v>-0.25309062768216201</v>
      </c>
      <c r="I59" s="3">
        <f t="shared" si="8"/>
        <v>-2.1171318985596179E-7</v>
      </c>
      <c r="N59">
        <v>15</v>
      </c>
      <c r="O59">
        <v>42</v>
      </c>
      <c r="P59">
        <v>41</v>
      </c>
      <c r="Q59">
        <v>30.2</v>
      </c>
      <c r="S59">
        <f t="shared" si="10"/>
        <v>607</v>
      </c>
      <c r="T59">
        <f t="shared" si="11"/>
        <v>30.2</v>
      </c>
      <c r="U59" s="3">
        <f t="shared" si="12"/>
        <v>-0.21868920096482958</v>
      </c>
      <c r="V59" s="3">
        <f t="shared" si="13"/>
        <v>-8.7217750917787473E-7</v>
      </c>
      <c r="X59">
        <f t="shared" si="14"/>
        <v>6.2404506860438092E-6</v>
      </c>
    </row>
    <row r="60" spans="1:24">
      <c r="A60">
        <v>14</v>
      </c>
      <c r="B60">
        <v>57</v>
      </c>
      <c r="C60">
        <v>32</v>
      </c>
      <c r="D60" s="3">
        <v>28.8</v>
      </c>
      <c r="F60">
        <f t="shared" si="6"/>
        <v>1665</v>
      </c>
      <c r="G60">
        <f t="shared" si="7"/>
        <v>28.8</v>
      </c>
      <c r="H60" s="11">
        <f t="shared" si="9"/>
        <v>-0.2773833202512066</v>
      </c>
      <c r="I60" s="3">
        <f t="shared" si="8"/>
        <v>-2.1085159240516033E-7</v>
      </c>
      <c r="N60">
        <v>15</v>
      </c>
      <c r="O60">
        <v>43</v>
      </c>
      <c r="P60">
        <v>45</v>
      </c>
      <c r="Q60">
        <v>29.9</v>
      </c>
      <c r="S60">
        <f t="shared" si="10"/>
        <v>671</v>
      </c>
      <c r="T60">
        <f t="shared" si="11"/>
        <v>29.9</v>
      </c>
      <c r="U60" s="3">
        <f t="shared" si="12"/>
        <v>-0.24116205681688824</v>
      </c>
      <c r="V60" s="3">
        <f t="shared" si="13"/>
        <v>-8.7006699734342545E-7</v>
      </c>
      <c r="X60">
        <f t="shared" si="14"/>
        <v>5.389966921103492E-6</v>
      </c>
    </row>
    <row r="61" spans="1:24">
      <c r="A61">
        <v>15</v>
      </c>
      <c r="B61">
        <v>0</v>
      </c>
      <c r="C61">
        <v>12</v>
      </c>
      <c r="D61" s="3">
        <v>28.5</v>
      </c>
      <c r="F61">
        <f t="shared" si="6"/>
        <v>1825</v>
      </c>
      <c r="G61">
        <f t="shared" si="7"/>
        <v>28.5</v>
      </c>
      <c r="H61" s="11">
        <f t="shared" si="9"/>
        <v>-0.30228087187293384</v>
      </c>
      <c r="I61" s="3">
        <f t="shared" si="8"/>
        <v>-2.0963248290757212E-7</v>
      </c>
      <c r="N61">
        <v>15</v>
      </c>
      <c r="O61">
        <v>44</v>
      </c>
      <c r="P61">
        <v>46</v>
      </c>
      <c r="Q61">
        <v>29.6</v>
      </c>
      <c r="S61">
        <f t="shared" si="10"/>
        <v>732</v>
      </c>
      <c r="T61">
        <f t="shared" si="11"/>
        <v>29.6</v>
      </c>
      <c r="U61" s="3">
        <f t="shared" si="12"/>
        <v>-0.26415157504158676</v>
      </c>
      <c r="V61" s="3">
        <f t="shared" si="13"/>
        <v>-8.7359142040160965E-7</v>
      </c>
      <c r="X61">
        <f t="shared" si="14"/>
        <v>4.7590417041651521E-6</v>
      </c>
    </row>
    <row r="62" spans="1:24">
      <c r="A62">
        <v>15</v>
      </c>
      <c r="B62">
        <v>2</v>
      </c>
      <c r="C62">
        <v>47</v>
      </c>
      <c r="D62" s="3">
        <v>28.2</v>
      </c>
      <c r="F62">
        <f t="shared" si="6"/>
        <v>1980</v>
      </c>
      <c r="G62">
        <f t="shared" si="7"/>
        <v>28.2</v>
      </c>
      <c r="H62" s="11">
        <f t="shared" si="9"/>
        <v>-0.32781417387809864</v>
      </c>
      <c r="I62" s="3">
        <f t="shared" si="8"/>
        <v>-2.0954307750712593E-7</v>
      </c>
      <c r="N62">
        <v>15</v>
      </c>
      <c r="O62">
        <v>46</v>
      </c>
      <c r="P62">
        <v>1</v>
      </c>
      <c r="Q62">
        <v>29.3</v>
      </c>
      <c r="S62">
        <f t="shared" si="10"/>
        <v>807</v>
      </c>
      <c r="T62">
        <f t="shared" si="11"/>
        <v>29.3</v>
      </c>
      <c r="U62" s="3">
        <f t="shared" si="12"/>
        <v>-0.2876820724517809</v>
      </c>
      <c r="V62" s="3">
        <f t="shared" si="13"/>
        <v>-8.6298947801009927E-7</v>
      </c>
      <c r="X62">
        <f t="shared" si="14"/>
        <v>4.1850630829424017E-6</v>
      </c>
    </row>
    <row r="63" spans="1:24">
      <c r="A63">
        <v>15</v>
      </c>
      <c r="B63">
        <v>5</v>
      </c>
      <c r="C63">
        <v>35</v>
      </c>
      <c r="D63" s="3">
        <v>27.9</v>
      </c>
      <c r="F63">
        <f t="shared" si="6"/>
        <v>2148</v>
      </c>
      <c r="G63">
        <f t="shared" si="7"/>
        <v>27.9</v>
      </c>
      <c r="H63" s="11">
        <f t="shared" si="9"/>
        <v>-0.35401654627212276</v>
      </c>
      <c r="I63" s="3">
        <f t="shared" si="8"/>
        <v>-2.0859316062234273E-7</v>
      </c>
      <c r="N63">
        <v>15</v>
      </c>
      <c r="O63">
        <v>47</v>
      </c>
      <c r="P63">
        <v>11</v>
      </c>
      <c r="Q63" s="4">
        <v>29</v>
      </c>
      <c r="S63">
        <f t="shared" si="10"/>
        <v>877</v>
      </c>
      <c r="T63">
        <f t="shared" si="11"/>
        <v>29</v>
      </c>
      <c r="U63" s="3">
        <f t="shared" si="12"/>
        <v>-0.31177962403084136</v>
      </c>
      <c r="V63" s="3">
        <f t="shared" si="13"/>
        <v>-8.6062582173602486E-7</v>
      </c>
      <c r="X63">
        <f t="shared" si="14"/>
        <v>3.7520618837988075E-6</v>
      </c>
    </row>
    <row r="64" spans="1:24">
      <c r="N64">
        <v>15</v>
      </c>
      <c r="O64">
        <v>48</v>
      </c>
      <c r="P64">
        <v>22</v>
      </c>
      <c r="Q64">
        <v>28.7</v>
      </c>
      <c r="S64">
        <f t="shared" si="10"/>
        <v>948</v>
      </c>
      <c r="T64">
        <f t="shared" si="11"/>
        <v>28.7</v>
      </c>
      <c r="U64" s="3">
        <f t="shared" si="12"/>
        <v>-0.33647223662121289</v>
      </c>
      <c r="V64" s="3">
        <f t="shared" si="13"/>
        <v>-8.592254541844775E-7</v>
      </c>
      <c r="X64">
        <f t="shared" si="14"/>
        <v>3.3949319342773761E-6</v>
      </c>
    </row>
    <row r="65" spans="14:24">
      <c r="N65">
        <v>15</v>
      </c>
      <c r="O65">
        <v>49</v>
      </c>
      <c r="P65">
        <v>39</v>
      </c>
      <c r="Q65">
        <v>28.4</v>
      </c>
      <c r="S65">
        <f t="shared" si="10"/>
        <v>1025</v>
      </c>
      <c r="T65">
        <f t="shared" si="11"/>
        <v>28.4</v>
      </c>
      <c r="U65" s="3">
        <f t="shared" si="12"/>
        <v>-0.36179004460550285</v>
      </c>
      <c r="V65" s="3">
        <f t="shared" si="13"/>
        <v>-8.5447425757200403E-7</v>
      </c>
      <c r="X65">
        <f t="shared" si="14"/>
        <v>3.080481756430656E-6</v>
      </c>
    </row>
    <row r="66" spans="14:24">
      <c r="N66">
        <v>15</v>
      </c>
      <c r="O66">
        <v>50</v>
      </c>
      <c r="P66">
        <v>57</v>
      </c>
      <c r="Q66">
        <v>28.1</v>
      </c>
      <c r="S66">
        <f t="shared" si="10"/>
        <v>1103</v>
      </c>
      <c r="T66">
        <f t="shared" si="11"/>
        <v>28.1</v>
      </c>
      <c r="U66" s="3">
        <f t="shared" si="12"/>
        <v>-0.38776553100876326</v>
      </c>
      <c r="V66" s="3">
        <f t="shared" si="13"/>
        <v>-8.510595033810267E-7</v>
      </c>
      <c r="X66">
        <f t="shared" si="14"/>
        <v>2.8154593378927937E-6</v>
      </c>
    </row>
  </sheetData>
  <mergeCells count="2">
    <mergeCell ref="A8:C8"/>
    <mergeCell ref="N8:P8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Normal="100" workbookViewId="0">
      <selection activeCell="A32" sqref="A32"/>
    </sheetView>
  </sheetViews>
  <sheetFormatPr defaultRowHeight="13.5"/>
  <sheetData>
    <row r="1" spans="1:8">
      <c r="A1">
        <v>0</v>
      </c>
      <c r="B1">
        <v>20</v>
      </c>
      <c r="C1">
        <f>A1</f>
        <v>0</v>
      </c>
      <c r="D1">
        <f t="shared" ref="D1:D3" si="0">B1</f>
        <v>20</v>
      </c>
      <c r="E1">
        <v>0</v>
      </c>
      <c r="F1">
        <v>-0.4</v>
      </c>
      <c r="G1" s="10">
        <f>E1</f>
        <v>0</v>
      </c>
      <c r="H1" s="10">
        <f t="shared" ref="H1:H3" si="1">F1</f>
        <v>-0.4</v>
      </c>
    </row>
    <row r="2" spans="1:8">
      <c r="A2">
        <v>630</v>
      </c>
      <c r="B2">
        <v>35</v>
      </c>
      <c r="C2">
        <f t="shared" ref="C2:C3" si="2">A2</f>
        <v>630</v>
      </c>
      <c r="D2">
        <f t="shared" si="0"/>
        <v>35</v>
      </c>
      <c r="E2">
        <v>2200</v>
      </c>
      <c r="F2">
        <v>0.1</v>
      </c>
      <c r="G2" s="10">
        <f t="shared" ref="G2:G3" si="3">E2</f>
        <v>2200</v>
      </c>
      <c r="H2" s="10">
        <f t="shared" si="1"/>
        <v>0.1</v>
      </c>
    </row>
    <row r="3" spans="1:8">
      <c r="A3">
        <v>210</v>
      </c>
      <c r="B3">
        <v>160</v>
      </c>
      <c r="C3">
        <f t="shared" si="2"/>
        <v>210</v>
      </c>
      <c r="D3">
        <f t="shared" si="0"/>
        <v>160</v>
      </c>
      <c r="E3">
        <v>220</v>
      </c>
      <c r="F3">
        <v>150</v>
      </c>
      <c r="G3" s="10">
        <f t="shared" si="3"/>
        <v>220</v>
      </c>
      <c r="H3" s="10">
        <f t="shared" si="1"/>
        <v>150</v>
      </c>
    </row>
    <row r="4" spans="1:8">
      <c r="A4">
        <f>Sheet1!F9</f>
        <v>0</v>
      </c>
      <c r="B4">
        <f>Sheet1!D9</f>
        <v>22.1</v>
      </c>
      <c r="C4">
        <f>Sheet1!S9</f>
        <v>0</v>
      </c>
      <c r="D4">
        <f>Sheet1!Q9</f>
        <v>22.7</v>
      </c>
      <c r="E4">
        <f>Sheet1!F46</f>
        <v>0</v>
      </c>
      <c r="F4">
        <f>Sheet1!H46</f>
        <v>0</v>
      </c>
      <c r="G4">
        <f>Sheet1!S48</f>
        <v>0</v>
      </c>
      <c r="H4">
        <f>Sheet1!U48</f>
        <v>0</v>
      </c>
    </row>
    <row r="5" spans="1:8">
      <c r="A5">
        <f>Sheet1!F10</f>
        <v>21</v>
      </c>
      <c r="B5">
        <f>Sheet1!D10</f>
        <v>22.4</v>
      </c>
      <c r="C5">
        <f>Sheet1!S10</f>
        <v>16</v>
      </c>
      <c r="D5">
        <f>Sheet1!Q10</f>
        <v>23</v>
      </c>
      <c r="E5">
        <f>Sheet1!F47</f>
        <v>95</v>
      </c>
      <c r="F5">
        <f>Sheet1!H47</f>
        <v>-1.8809331957496456E-2</v>
      </c>
      <c r="G5">
        <f>Sheet1!S49</f>
        <v>38</v>
      </c>
      <c r="H5">
        <f>Sheet1!U49</f>
        <v>-1.8018505502678136E-2</v>
      </c>
    </row>
    <row r="6" spans="1:8">
      <c r="A6">
        <f>Sheet1!F11</f>
        <v>36</v>
      </c>
      <c r="B6">
        <f>Sheet1!D11</f>
        <v>22.7</v>
      </c>
      <c r="C6">
        <f>Sheet1!S11</f>
        <v>27</v>
      </c>
      <c r="D6">
        <f>Sheet1!Q11</f>
        <v>23.3</v>
      </c>
      <c r="E6">
        <f>Sheet1!F48</f>
        <v>200</v>
      </c>
      <c r="F6">
        <f>Sheet1!H48</f>
        <v>-3.797924806521645E-2</v>
      </c>
      <c r="G6">
        <f>Sheet1!S50</f>
        <v>82</v>
      </c>
      <c r="H6">
        <f>Sheet1!U50</f>
        <v>-3.6367644170874951E-2</v>
      </c>
    </row>
    <row r="7" spans="1:8">
      <c r="A7">
        <f>Sheet1!F12</f>
        <v>54</v>
      </c>
      <c r="B7">
        <f>Sheet1!D12</f>
        <v>23</v>
      </c>
      <c r="C7">
        <f>Sheet1!S12</f>
        <v>36</v>
      </c>
      <c r="D7">
        <f>Sheet1!Q12</f>
        <v>23.6</v>
      </c>
      <c r="E7">
        <f>Sheet1!F49</f>
        <v>315</v>
      </c>
      <c r="F7">
        <f>Sheet1!H49</f>
        <v>-5.7523844138186717E-2</v>
      </c>
      <c r="G7">
        <f>Sheet1!S51</f>
        <v>130</v>
      </c>
      <c r="H7">
        <f>Sheet1!U51</f>
        <v>-5.5059777183027313E-2</v>
      </c>
    </row>
    <row r="8" spans="1:8">
      <c r="A8">
        <f>Sheet1!F13</f>
        <v>68</v>
      </c>
      <c r="B8">
        <f>Sheet1!D13</f>
        <v>23.3</v>
      </c>
      <c r="C8">
        <f>Sheet1!S13</f>
        <v>44</v>
      </c>
      <c r="D8">
        <f>Sheet1!Q13</f>
        <v>23.9</v>
      </c>
      <c r="E8">
        <f>Sheet1!F50</f>
        <v>347</v>
      </c>
      <c r="F8">
        <f>Sheet1!H50</f>
        <v>-6.4124528169538911E-2</v>
      </c>
      <c r="G8">
        <f>Sheet1!S52</f>
        <v>186</v>
      </c>
      <c r="H8">
        <f>Sheet1!U52</f>
        <v>-7.4107972153722085E-2</v>
      </c>
    </row>
    <row r="9" spans="1:8">
      <c r="A9">
        <f>Sheet1!F14</f>
        <v>84</v>
      </c>
      <c r="B9">
        <f>Sheet1!D14</f>
        <v>23.6</v>
      </c>
      <c r="C9">
        <f>Sheet1!S14</f>
        <v>52</v>
      </c>
      <c r="D9">
        <f>Sheet1!Q14</f>
        <v>24.2</v>
      </c>
      <c r="E9">
        <f>Sheet1!F51</f>
        <v>425</v>
      </c>
      <c r="F9">
        <f>Sheet1!H51</f>
        <v>-7.7458059039004004E-2</v>
      </c>
      <c r="G9">
        <f>Sheet1!S53</f>
        <v>235</v>
      </c>
      <c r="H9">
        <f>Sheet1!U53</f>
        <v>-9.3526058010823476E-2</v>
      </c>
    </row>
    <row r="10" spans="1:8">
      <c r="A10">
        <f>Sheet1!F15</f>
        <v>102</v>
      </c>
      <c r="B10">
        <f>Sheet1!D15</f>
        <v>23.9</v>
      </c>
      <c r="C10">
        <f>Sheet1!S15</f>
        <v>58</v>
      </c>
      <c r="D10">
        <f>Sheet1!Q15</f>
        <v>24.5</v>
      </c>
      <c r="E10">
        <f>Sheet1!F52</f>
        <v>542</v>
      </c>
      <c r="F10">
        <f>Sheet1!H52</f>
        <v>-9.7797743276126753E-2</v>
      </c>
      <c r="G10">
        <f>Sheet1!S54</f>
        <v>289</v>
      </c>
      <c r="H10">
        <f>Sheet1!U54</f>
        <v>-0.11332868530700324</v>
      </c>
    </row>
    <row r="11" spans="1:8">
      <c r="A11">
        <f>Sheet1!F16</f>
        <v>117</v>
      </c>
      <c r="B11">
        <f>Sheet1!D16</f>
        <v>24.2</v>
      </c>
      <c r="C11">
        <f>Sheet1!S16</f>
        <v>67</v>
      </c>
      <c r="D11">
        <f>Sheet1!Q16</f>
        <v>24.8</v>
      </c>
      <c r="E11">
        <f>Sheet1!F53</f>
        <v>715</v>
      </c>
      <c r="F11">
        <f>Sheet1!H53</f>
        <v>-0.11855973472455596</v>
      </c>
      <c r="G11">
        <f>Sheet1!S55</f>
        <v>346</v>
      </c>
      <c r="H11">
        <f>Sheet1!U55</f>
        <v>-0.13353139262452274</v>
      </c>
    </row>
    <row r="12" spans="1:8">
      <c r="A12">
        <f>Sheet1!F17</f>
        <v>134</v>
      </c>
      <c r="B12">
        <f>Sheet1!D17</f>
        <v>24.5</v>
      </c>
      <c r="C12">
        <f>Sheet1!S17</f>
        <v>75</v>
      </c>
      <c r="D12">
        <f>Sheet1!Q17</f>
        <v>25.1</v>
      </c>
      <c r="E12">
        <f>Sheet1!F54</f>
        <v>833</v>
      </c>
      <c r="F12">
        <f>Sheet1!H54</f>
        <v>-0.13976194237515874</v>
      </c>
      <c r="G12">
        <f>Sheet1!S56</f>
        <v>405</v>
      </c>
      <c r="H12">
        <f>Sheet1!U56</f>
        <v>-0.15415067982725822</v>
      </c>
    </row>
    <row r="13" spans="1:8">
      <c r="A13">
        <f>Sheet1!F18</f>
        <v>150</v>
      </c>
      <c r="B13">
        <f>Sheet1!D18</f>
        <v>24.8</v>
      </c>
      <c r="C13">
        <f>Sheet1!S18</f>
        <v>81</v>
      </c>
      <c r="D13">
        <f>Sheet1!Q18</f>
        <v>25.5</v>
      </c>
      <c r="E13">
        <f>Sheet1!F55</f>
        <v>954</v>
      </c>
      <c r="F13">
        <f>Sheet1!H55</f>
        <v>-0.16142343915633828</v>
      </c>
      <c r="G13">
        <f>Sheet1!S57</f>
        <v>486</v>
      </c>
      <c r="H13">
        <f>Sheet1!U57</f>
        <v>-0.17520408902509063</v>
      </c>
    </row>
    <row r="14" spans="1:8">
      <c r="A14">
        <f>Sheet1!F19</f>
        <v>163</v>
      </c>
      <c r="B14">
        <f>Sheet1!D19</f>
        <v>25.1</v>
      </c>
      <c r="C14">
        <f>Sheet1!S19</f>
        <v>86</v>
      </c>
      <c r="D14">
        <f>Sheet1!Q19</f>
        <v>25.8</v>
      </c>
      <c r="E14">
        <f>Sheet1!F56</f>
        <v>1098</v>
      </c>
      <c r="F14">
        <f>Sheet1!H56</f>
        <v>-0.18356456503355187</v>
      </c>
      <c r="G14">
        <f>Sheet1!S58</f>
        <v>547</v>
      </c>
      <c r="H14">
        <f>Sheet1!U58</f>
        <v>-0.19671029424605427</v>
      </c>
    </row>
    <row r="15" spans="1:8">
      <c r="A15">
        <f>Sheet1!F20</f>
        <v>183</v>
      </c>
      <c r="B15">
        <f>Sheet1!D20</f>
        <v>25.4</v>
      </c>
      <c r="C15">
        <f>Sheet1!S20</f>
        <v>93</v>
      </c>
      <c r="D15">
        <f>Sheet1!Q20</f>
        <v>26</v>
      </c>
      <c r="E15">
        <f>Sheet1!F57</f>
        <v>1231</v>
      </c>
      <c r="F15">
        <f>Sheet1!H57</f>
        <v>-0.20620704178331176</v>
      </c>
      <c r="G15">
        <f>Sheet1!S59</f>
        <v>607</v>
      </c>
      <c r="H15">
        <f>Sheet1!U59</f>
        <v>-0.21868920096482958</v>
      </c>
    </row>
    <row r="16" spans="1:8">
      <c r="A16">
        <f>Sheet1!F21</f>
        <v>197</v>
      </c>
      <c r="B16">
        <f>Sheet1!D21</f>
        <v>25.7</v>
      </c>
      <c r="C16">
        <f>Sheet1!S21</f>
        <v>102</v>
      </c>
      <c r="D16">
        <f>Sheet1!Q21</f>
        <v>26.3</v>
      </c>
      <c r="E16">
        <f>Sheet1!F58</f>
        <v>1366</v>
      </c>
      <c r="F16">
        <f>Sheet1!H58</f>
        <v>-0.22937410106484618</v>
      </c>
      <c r="G16">
        <f>Sheet1!S60</f>
        <v>671</v>
      </c>
      <c r="H16">
        <f>Sheet1!U60</f>
        <v>-0.24116205681688824</v>
      </c>
    </row>
    <row r="17" spans="1:8">
      <c r="A17">
        <f>Sheet1!F22</f>
        <v>208</v>
      </c>
      <c r="B17">
        <f>Sheet1!D22</f>
        <v>25.9</v>
      </c>
      <c r="C17">
        <f>Sheet1!S22</f>
        <v>109</v>
      </c>
      <c r="D17">
        <f>Sheet1!Q22</f>
        <v>26.6</v>
      </c>
      <c r="E17">
        <f>Sheet1!F59</f>
        <v>1513</v>
      </c>
      <c r="F17">
        <f>Sheet1!H59</f>
        <v>-0.25309062768216201</v>
      </c>
      <c r="G17">
        <f>Sheet1!S61</f>
        <v>732</v>
      </c>
      <c r="H17">
        <f>Sheet1!U61</f>
        <v>-0.26415157504158676</v>
      </c>
    </row>
    <row r="18" spans="1:8">
      <c r="A18">
        <f>Sheet1!F23</f>
        <v>223</v>
      </c>
      <c r="B18">
        <f>Sheet1!D23</f>
        <v>26.2</v>
      </c>
      <c r="C18">
        <f>Sheet1!S23</f>
        <v>117</v>
      </c>
      <c r="D18">
        <f>Sheet1!Q23</f>
        <v>26.9</v>
      </c>
      <c r="E18">
        <f>Sheet1!F60</f>
        <v>1665</v>
      </c>
      <c r="F18">
        <f>Sheet1!H60</f>
        <v>-0.2773833202512066</v>
      </c>
      <c r="G18">
        <f>Sheet1!S62</f>
        <v>807</v>
      </c>
      <c r="H18">
        <f>Sheet1!U62</f>
        <v>-0.2876820724517809</v>
      </c>
    </row>
    <row r="19" spans="1:8">
      <c r="A19">
        <f>Sheet1!F24</f>
        <v>243</v>
      </c>
      <c r="B19">
        <f>Sheet1!D24</f>
        <v>26.5</v>
      </c>
      <c r="C19">
        <f>Sheet1!S24</f>
        <v>123</v>
      </c>
      <c r="D19">
        <f>Sheet1!Q24</f>
        <v>27.2</v>
      </c>
      <c r="E19">
        <f>Sheet1!F61</f>
        <v>1825</v>
      </c>
      <c r="F19">
        <f>Sheet1!H61</f>
        <v>-0.30228087187293384</v>
      </c>
      <c r="G19">
        <f>Sheet1!S63</f>
        <v>877</v>
      </c>
      <c r="H19">
        <f>Sheet1!U63</f>
        <v>-0.31177962403084136</v>
      </c>
    </row>
    <row r="20" spans="1:8">
      <c r="A20">
        <f>Sheet1!F25</f>
        <v>261</v>
      </c>
      <c r="B20">
        <f>Sheet1!D25</f>
        <v>26.8</v>
      </c>
      <c r="C20">
        <f>Sheet1!S25</f>
        <v>132</v>
      </c>
      <c r="D20">
        <f>Sheet1!Q25</f>
        <v>27.5</v>
      </c>
      <c r="E20">
        <f>Sheet1!F62</f>
        <v>1980</v>
      </c>
      <c r="F20">
        <f>Sheet1!H62</f>
        <v>-0.32781417387809864</v>
      </c>
      <c r="G20">
        <f>Sheet1!S64</f>
        <v>948</v>
      </c>
      <c r="H20">
        <f>Sheet1!U64</f>
        <v>-0.33647223662121289</v>
      </c>
    </row>
    <row r="21" spans="1:8">
      <c r="A21">
        <f>Sheet1!F26</f>
        <v>276</v>
      </c>
      <c r="B21">
        <f>Sheet1!D26</f>
        <v>27.1</v>
      </c>
      <c r="C21">
        <f>Sheet1!S26</f>
        <v>139</v>
      </c>
      <c r="D21">
        <f>Sheet1!Q26</f>
        <v>27.8</v>
      </c>
      <c r="E21">
        <f>Sheet1!F63</f>
        <v>2148</v>
      </c>
      <c r="F21">
        <f>Sheet1!H63</f>
        <v>-0.35401654627212276</v>
      </c>
      <c r="G21">
        <f>Sheet1!S65</f>
        <v>1025</v>
      </c>
      <c r="H21">
        <f>Sheet1!U65</f>
        <v>-0.36179004460550285</v>
      </c>
    </row>
    <row r="22" spans="1:8">
      <c r="A22">
        <f>Sheet1!F27</f>
        <v>289</v>
      </c>
      <c r="B22">
        <f>Sheet1!D27</f>
        <v>27.4</v>
      </c>
      <c r="C22">
        <f>Sheet1!S27</f>
        <v>146</v>
      </c>
      <c r="D22">
        <f>Sheet1!Q27</f>
        <v>28.1</v>
      </c>
      <c r="G22">
        <f>Sheet1!S66</f>
        <v>1103</v>
      </c>
      <c r="H22">
        <f>Sheet1!U66</f>
        <v>-0.38776553100876326</v>
      </c>
    </row>
    <row r="23" spans="1:8">
      <c r="A23">
        <f>Sheet1!F28</f>
        <v>305</v>
      </c>
      <c r="B23">
        <f>Sheet1!D28</f>
        <v>27.7</v>
      </c>
      <c r="C23">
        <f>Sheet1!S28</f>
        <v>155</v>
      </c>
      <c r="D23">
        <f>Sheet1!Q28</f>
        <v>28.4</v>
      </c>
    </row>
    <row r="24" spans="1:8">
      <c r="A24">
        <f>Sheet1!F29</f>
        <v>327</v>
      </c>
      <c r="B24">
        <f>Sheet1!D29</f>
        <v>28</v>
      </c>
      <c r="C24">
        <f>Sheet1!S29</f>
        <v>164</v>
      </c>
      <c r="D24">
        <f>Sheet1!Q29</f>
        <v>28.7</v>
      </c>
    </row>
    <row r="25" spans="1:8">
      <c r="A25">
        <f>Sheet1!F30</f>
        <v>347</v>
      </c>
      <c r="B25">
        <f>Sheet1!D30</f>
        <v>28.3</v>
      </c>
      <c r="C25">
        <f>Sheet1!S30</f>
        <v>174</v>
      </c>
      <c r="D25">
        <f>Sheet1!Q30</f>
        <v>29</v>
      </c>
    </row>
    <row r="26" spans="1:8">
      <c r="A26">
        <f>Sheet1!F31</f>
        <v>367</v>
      </c>
      <c r="B26">
        <f>Sheet1!D31</f>
        <v>28.6</v>
      </c>
      <c r="C26">
        <f>Sheet1!S31</f>
        <v>180</v>
      </c>
      <c r="D26">
        <f>Sheet1!Q31</f>
        <v>29.3</v>
      </c>
    </row>
    <row r="27" spans="1:8">
      <c r="A27">
        <f>Sheet1!F32</f>
        <v>383</v>
      </c>
      <c r="B27">
        <f>Sheet1!D32</f>
        <v>28.9</v>
      </c>
      <c r="C27">
        <f>Sheet1!S32</f>
        <v>187</v>
      </c>
      <c r="D27">
        <f>Sheet1!Q32</f>
        <v>29.6</v>
      </c>
    </row>
    <row r="28" spans="1:8">
      <c r="A28">
        <f>Sheet1!F33</f>
        <v>391</v>
      </c>
      <c r="B28">
        <f>Sheet1!D33</f>
        <v>29.2</v>
      </c>
      <c r="C28">
        <f>Sheet1!S33</f>
        <v>193</v>
      </c>
      <c r="D28">
        <f>Sheet1!Q33</f>
        <v>29.9</v>
      </c>
    </row>
    <row r="29" spans="1:8">
      <c r="A29">
        <f>Sheet1!F34</f>
        <v>411</v>
      </c>
      <c r="B29">
        <f>Sheet1!D34</f>
        <v>29.5</v>
      </c>
      <c r="C29">
        <f>Sheet1!S34</f>
        <v>200</v>
      </c>
      <c r="D29">
        <f>Sheet1!Q34</f>
        <v>30.2</v>
      </c>
    </row>
    <row r="30" spans="1:8">
      <c r="A30">
        <f>Sheet1!F35</f>
        <v>435</v>
      </c>
      <c r="B30">
        <f>Sheet1!D35</f>
        <v>29.8</v>
      </c>
      <c r="C30">
        <f>Sheet1!S35</f>
        <v>209</v>
      </c>
      <c r="D30">
        <f>Sheet1!Q35</f>
        <v>30.5</v>
      </c>
    </row>
    <row r="31" spans="1:8">
      <c r="A31">
        <f>Sheet1!F36</f>
        <v>450</v>
      </c>
      <c r="B31">
        <f>Sheet1!D36</f>
        <v>30.1</v>
      </c>
      <c r="C31">
        <f>Sheet1!S36</f>
        <v>216</v>
      </c>
      <c r="D31">
        <f>Sheet1!Q36</f>
        <v>30.8</v>
      </c>
    </row>
    <row r="32" spans="1:8">
      <c r="A32">
        <f>Sheet1!F37</f>
        <v>477</v>
      </c>
      <c r="B32">
        <f>Sheet1!D37</f>
        <v>30.4</v>
      </c>
      <c r="C32">
        <f>Sheet1!S37</f>
        <v>227</v>
      </c>
      <c r="D32">
        <f>Sheet1!Q37</f>
        <v>31.1</v>
      </c>
    </row>
    <row r="33" spans="1:4">
      <c r="A33">
        <f>Sheet1!F38</f>
        <v>493</v>
      </c>
      <c r="B33">
        <f>Sheet1!D38</f>
        <v>30.7</v>
      </c>
      <c r="C33">
        <f>Sheet1!S38</f>
        <v>235</v>
      </c>
      <c r="D33">
        <f>Sheet1!Q38</f>
        <v>31.4</v>
      </c>
    </row>
    <row r="34" spans="1:4">
      <c r="A34">
        <f>Sheet1!F39</f>
        <v>510</v>
      </c>
      <c r="B34">
        <f>Sheet1!D39</f>
        <v>31</v>
      </c>
      <c r="C34">
        <f>Sheet1!S39</f>
        <v>242</v>
      </c>
      <c r="D34">
        <f>Sheet1!Q39</f>
        <v>31.7</v>
      </c>
    </row>
    <row r="35" spans="1:4">
      <c r="A35">
        <f>Sheet1!F40</f>
        <v>532</v>
      </c>
      <c r="B35">
        <f>Sheet1!D40</f>
        <v>31.3</v>
      </c>
      <c r="C35">
        <f>Sheet1!S40</f>
        <v>250</v>
      </c>
      <c r="D35">
        <f>Sheet1!Q40</f>
        <v>32</v>
      </c>
    </row>
    <row r="36" spans="1:4">
      <c r="A36">
        <f>Sheet1!F41</f>
        <v>548</v>
      </c>
      <c r="B36">
        <f>Sheet1!D41</f>
        <v>31.7</v>
      </c>
      <c r="C36">
        <f>Sheet1!S41</f>
        <v>258</v>
      </c>
      <c r="D36">
        <f>Sheet1!Q41</f>
        <v>32.299999999999997</v>
      </c>
    </row>
    <row r="37" spans="1:4">
      <c r="A37">
        <f>Sheet1!F42</f>
        <v>560</v>
      </c>
      <c r="B37">
        <f>Sheet1!D42</f>
        <v>32</v>
      </c>
      <c r="C37">
        <f>Sheet1!S42</f>
        <v>267</v>
      </c>
      <c r="D37">
        <f>Sheet1!Q42</f>
        <v>32.6</v>
      </c>
    </row>
    <row r="38" spans="1:4">
      <c r="A38">
        <f>Sheet1!F43</f>
        <v>577</v>
      </c>
      <c r="B38">
        <f>Sheet1!D43</f>
        <v>32.299999999999997</v>
      </c>
      <c r="C38">
        <f>Sheet1!S43</f>
        <v>274</v>
      </c>
      <c r="D38">
        <f>Sheet1!Q43</f>
        <v>32.9</v>
      </c>
    </row>
    <row r="39" spans="1:4">
      <c r="A39">
        <f>Sheet1!F44</f>
        <v>600</v>
      </c>
      <c r="B39">
        <f>Sheet1!D44</f>
        <v>32.700000000000003</v>
      </c>
      <c r="C39">
        <f>Sheet1!S44</f>
        <v>283</v>
      </c>
      <c r="D39">
        <f>Sheet1!Q44</f>
        <v>33.200000000000003</v>
      </c>
    </row>
    <row r="40" spans="1:4">
      <c r="A40">
        <f>Sheet1!F45</f>
        <v>615</v>
      </c>
      <c r="B40">
        <f>Sheet1!D45</f>
        <v>33</v>
      </c>
      <c r="C40">
        <f>Sheet1!S45</f>
        <v>292</v>
      </c>
      <c r="D40">
        <f>Sheet1!Q45</f>
        <v>33.5</v>
      </c>
    </row>
    <row r="41" spans="1:4">
      <c r="C41">
        <f>Sheet1!S46</f>
        <v>301</v>
      </c>
      <c r="D41">
        <f>Sheet1!Q46</f>
        <v>33.799999999999997</v>
      </c>
    </row>
    <row r="42" spans="1:4">
      <c r="C42">
        <f>Sheet1!S47</f>
        <v>310</v>
      </c>
      <c r="D42">
        <f>Sheet1!Q47</f>
        <v>34.1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topLeftCell="B1" zoomScaleNormal="100" workbookViewId="0">
      <selection activeCell="P3" sqref="P3"/>
    </sheetView>
  </sheetViews>
  <sheetFormatPr defaultRowHeight="13.5"/>
  <cols>
    <col min="16" max="16" width="10.25" bestFit="1" customWidth="1"/>
  </cols>
  <sheetData>
    <row r="1" spans="1:17">
      <c r="A1">
        <f>Sheet2!A1</f>
        <v>0</v>
      </c>
      <c r="B1">
        <f>Sheet2!B1</f>
        <v>20</v>
      </c>
      <c r="C1">
        <f>Sheet2!C1</f>
        <v>0</v>
      </c>
      <c r="D1">
        <f>Sheet2!D1</f>
        <v>20</v>
      </c>
      <c r="E1">
        <v>27.2</v>
      </c>
      <c r="F1">
        <v>70.8</v>
      </c>
      <c r="G1">
        <f>F1-E1</f>
        <v>43.599999999999994</v>
      </c>
      <c r="H1">
        <f>G1/B3*(B2-B1)</f>
        <v>4.0874999999999995</v>
      </c>
      <c r="I1">
        <f>Sheet2!E1</f>
        <v>0</v>
      </c>
      <c r="J1">
        <f>Sheet2!F1</f>
        <v>-0.4</v>
      </c>
      <c r="K1">
        <f>Sheet2!G1</f>
        <v>0</v>
      </c>
      <c r="L1">
        <f>Sheet2!H1</f>
        <v>-0.4</v>
      </c>
      <c r="M1">
        <v>115</v>
      </c>
      <c r="N1">
        <v>39.200000000000003</v>
      </c>
      <c r="O1">
        <f>N1-M1</f>
        <v>-75.8</v>
      </c>
      <c r="P1">
        <f>O1/J3*(J2-J1)</f>
        <v>-0.25266666666666665</v>
      </c>
    </row>
    <row r="2" spans="1:17">
      <c r="A2">
        <v>630</v>
      </c>
      <c r="B2">
        <f>Sheet2!B2</f>
        <v>35</v>
      </c>
      <c r="C2">
        <v>630</v>
      </c>
      <c r="D2">
        <f>Sheet2!D2</f>
        <v>35</v>
      </c>
      <c r="F2">
        <v>70</v>
      </c>
      <c r="G2">
        <f>F2-E2</f>
        <v>70</v>
      </c>
      <c r="H2">
        <f>G2/A3*(A2-A1)</f>
        <v>210</v>
      </c>
      <c r="I2">
        <f>Sheet2!E2</f>
        <v>2200</v>
      </c>
      <c r="J2">
        <f>Sheet2!F2</f>
        <v>0.1</v>
      </c>
      <c r="K2">
        <f>Sheet2!G2</f>
        <v>2200</v>
      </c>
      <c r="L2">
        <f>Sheet2!H2</f>
        <v>0.1</v>
      </c>
      <c r="N2">
        <v>150</v>
      </c>
      <c r="O2">
        <f>N2-M2</f>
        <v>150</v>
      </c>
      <c r="P2">
        <f>O2/I3*(I2-I1)</f>
        <v>1500</v>
      </c>
    </row>
    <row r="3" spans="1:17">
      <c r="A3">
        <f>Sheet2!A3</f>
        <v>210</v>
      </c>
      <c r="B3">
        <f>Sheet2!B3</f>
        <v>160</v>
      </c>
      <c r="C3">
        <f>Sheet2!C3</f>
        <v>210</v>
      </c>
      <c r="D3">
        <f>Sheet2!D3</f>
        <v>160</v>
      </c>
      <c r="H3">
        <f>H1/H2</f>
        <v>1.9464285714285712E-2</v>
      </c>
      <c r="I3">
        <f>Sheet2!E3</f>
        <v>220</v>
      </c>
      <c r="J3">
        <f>Sheet2!F3</f>
        <v>150</v>
      </c>
      <c r="K3">
        <f>Sheet2!G3</f>
        <v>220</v>
      </c>
      <c r="L3">
        <f>Sheet2!H3</f>
        <v>150</v>
      </c>
      <c r="P3" s="14">
        <f>P1/P2</f>
        <v>-1.6844444444444442E-4</v>
      </c>
      <c r="Q3" t="s">
        <v>12</v>
      </c>
    </row>
    <row r="4" spans="1:17">
      <c r="A4" s="4">
        <f>(Sheet2!A4-A$1)/(A$2-A$1)*A$3</f>
        <v>0</v>
      </c>
      <c r="B4" s="4">
        <f>(Sheet2!B4-B$1)/(B$2-B$1)*B$3</f>
        <v>22.400000000000016</v>
      </c>
      <c r="C4" s="4">
        <f>(Sheet2!C4-C$1)/(C$2-C$1)*C$3</f>
        <v>0</v>
      </c>
      <c r="D4" s="4">
        <f>(Sheet2!D4-D$1)/(D$2-D$1)*D$3</f>
        <v>28.799999999999994</v>
      </c>
      <c r="E4" s="4"/>
      <c r="F4" s="4"/>
      <c r="G4" s="4"/>
      <c r="H4" s="4"/>
      <c r="I4" s="4">
        <f>(Sheet2!E4-I$1)/(I$2-I$1)*I$3</f>
        <v>0</v>
      </c>
      <c r="J4" s="4">
        <f>(Sheet2!F4-J$1)/(J$2-J$1)*J$3</f>
        <v>120</v>
      </c>
      <c r="K4" s="4">
        <f>(Sheet2!G4-K$1)/(K$2-K$1)*K$3</f>
        <v>0</v>
      </c>
      <c r="L4" s="4">
        <f>(Sheet2!H4-L$1)/(L$2-L$1)*L$3</f>
        <v>120</v>
      </c>
      <c r="M4" s="4"/>
      <c r="N4" s="4"/>
      <c r="O4" s="4"/>
      <c r="P4" s="4"/>
    </row>
    <row r="5" spans="1:17">
      <c r="A5" s="4">
        <f>(Sheet2!A5-A$1)/(A$2-A$1)*A$3</f>
        <v>7</v>
      </c>
      <c r="B5" s="4">
        <f>(Sheet2!B5-B$1)/(B$2-B$1)*B$3</f>
        <v>25.599999999999984</v>
      </c>
      <c r="C5" s="4">
        <f>(Sheet2!C5-C$1)/(C$2-C$1)*C$3</f>
        <v>5.333333333333333</v>
      </c>
      <c r="D5" s="4">
        <f>(Sheet2!D5-D$1)/(D$2-D$1)*D$3</f>
        <v>32</v>
      </c>
      <c r="E5">
        <v>36</v>
      </c>
      <c r="F5">
        <v>113.9</v>
      </c>
      <c r="G5">
        <f>F5-E5</f>
        <v>77.900000000000006</v>
      </c>
      <c r="H5">
        <f>G5/D3*(D2-D1)</f>
        <v>7.3031250000000005</v>
      </c>
      <c r="I5" s="4">
        <f>(Sheet2!E5-I$1)/(I$2-I$1)*I$3</f>
        <v>9.5</v>
      </c>
      <c r="J5" s="4">
        <f>(Sheet2!F5-J$1)/(J$2-J$1)*J$3</f>
        <v>114.35720041275107</v>
      </c>
      <c r="K5" s="4">
        <f>(Sheet2!G5-K$1)/(K$2-K$1)*K$3</f>
        <v>3.8</v>
      </c>
      <c r="L5" s="4">
        <f>(Sheet2!H5-L$1)/(L$2-L$1)*L$3</f>
        <v>114.59444834919657</v>
      </c>
      <c r="M5">
        <v>96.8</v>
      </c>
      <c r="N5">
        <v>23.2</v>
      </c>
      <c r="O5">
        <f>N5-M5</f>
        <v>-73.599999999999994</v>
      </c>
      <c r="P5">
        <f>O5/L3*(L2-L1)</f>
        <v>-0.24533333333333332</v>
      </c>
    </row>
    <row r="6" spans="1:17">
      <c r="A6" s="4">
        <f>(Sheet2!A6-A$1)/(A$2-A$1)*A$3</f>
        <v>12</v>
      </c>
      <c r="B6" s="4">
        <f>(Sheet2!B6-B$1)/(B$2-B$1)*B$3</f>
        <v>28.799999999999994</v>
      </c>
      <c r="C6" s="4">
        <f>(Sheet2!C6-C$1)/(C$2-C$1)*C$3</f>
        <v>9</v>
      </c>
      <c r="D6" s="4">
        <f>(Sheet2!D6-D$1)/(D$2-D$1)*D$3</f>
        <v>35.20000000000001</v>
      </c>
      <c r="F6">
        <v>60</v>
      </c>
      <c r="G6">
        <f>F6-E6</f>
        <v>60</v>
      </c>
      <c r="H6">
        <f>G6/C3*(C2-C1)</f>
        <v>180</v>
      </c>
      <c r="I6" s="4">
        <f>(Sheet2!E6-I$1)/(I$2-I$1)*I$3</f>
        <v>20</v>
      </c>
      <c r="J6" s="4">
        <f>(Sheet2!F6-J$1)/(J$2-J$1)*J$3</f>
        <v>108.60622558043507</v>
      </c>
      <c r="K6" s="4">
        <f>(Sheet2!G6-K$1)/(K$2-K$1)*K$3</f>
        <v>8.1999999999999993</v>
      </c>
      <c r="L6" s="4">
        <f>(Sheet2!H6-L$1)/(L$2-L$1)*L$3</f>
        <v>109.08970674873751</v>
      </c>
      <c r="N6">
        <v>70</v>
      </c>
      <c r="O6">
        <f>N6-M6</f>
        <v>70</v>
      </c>
      <c r="P6">
        <f>O6/K3*(K2-K1)</f>
        <v>700</v>
      </c>
    </row>
    <row r="7" spans="1:17">
      <c r="A7" s="4">
        <f>(Sheet2!A7-A$1)/(A$2-A$1)*A$3</f>
        <v>18</v>
      </c>
      <c r="B7" s="4">
        <f>(Sheet2!B7-B$1)/(B$2-B$1)*B$3</f>
        <v>32</v>
      </c>
      <c r="C7" s="4">
        <f>(Sheet2!C7-C$1)/(C$2-C$1)*C$3</f>
        <v>12</v>
      </c>
      <c r="D7" s="4">
        <f>(Sheet2!D7-D$1)/(D$2-D$1)*D$3</f>
        <v>38.40000000000002</v>
      </c>
      <c r="H7">
        <f>H5/H6</f>
        <v>4.0572916666666667E-2</v>
      </c>
      <c r="I7" s="4">
        <f>(Sheet2!E7-I$1)/(I$2-I$1)*I$3</f>
        <v>31.5</v>
      </c>
      <c r="J7" s="4">
        <f>(Sheet2!F7-J$1)/(J$2-J$1)*J$3</f>
        <v>102.74284675854399</v>
      </c>
      <c r="K7" s="4">
        <f>(Sheet2!G7-K$1)/(K$2-K$1)*K$3</f>
        <v>13</v>
      </c>
      <c r="L7" s="4">
        <f>(Sheet2!H7-L$1)/(L$2-L$1)*L$3</f>
        <v>103.48206684509182</v>
      </c>
      <c r="P7" s="14">
        <f>P5/P6</f>
        <v>-3.5047619047619044E-4</v>
      </c>
      <c r="Q7" t="s">
        <v>13</v>
      </c>
    </row>
    <row r="8" spans="1:17">
      <c r="A8" s="4">
        <f>(Sheet2!A8-A$1)/(A$2-A$1)*A$3</f>
        <v>22.666666666666668</v>
      </c>
      <c r="B8" s="4">
        <f>(Sheet2!B8-B$1)/(B$2-B$1)*B$3</f>
        <v>35.20000000000001</v>
      </c>
      <c r="C8" s="4">
        <f>(Sheet2!C8-C$1)/(C$2-C$1)*C$3</f>
        <v>14.666666666666668</v>
      </c>
      <c r="D8" s="4">
        <f>(Sheet2!D8-D$1)/(D$2-D$1)*D$3</f>
        <v>41.59999999999998</v>
      </c>
      <c r="E8" s="4"/>
      <c r="F8" s="4"/>
      <c r="G8" s="4"/>
      <c r="H8" s="4"/>
      <c r="I8" s="4">
        <f>(Sheet2!E8-I$1)/(I$2-I$1)*I$3</f>
        <v>34.699999999999996</v>
      </c>
      <c r="J8" s="4">
        <f>(Sheet2!F8-J$1)/(J$2-J$1)*J$3</f>
        <v>100.76264154913834</v>
      </c>
      <c r="K8" s="4">
        <f>(Sheet2!G8-K$1)/(K$2-K$1)*K$3</f>
        <v>18.600000000000001</v>
      </c>
      <c r="L8" s="4">
        <f>(Sheet2!H8-L$1)/(L$2-L$1)*L$3</f>
        <v>97.767608353883375</v>
      </c>
    </row>
    <row r="9" spans="1:17">
      <c r="A9" s="4">
        <f>(Sheet2!A9-A$1)/(A$2-A$1)*A$3</f>
        <v>28</v>
      </c>
      <c r="B9" s="4">
        <f>(Sheet2!B9-B$1)/(B$2-B$1)*B$3</f>
        <v>38.40000000000002</v>
      </c>
      <c r="C9" s="4">
        <f>(Sheet2!C9-C$1)/(C$2-C$1)*C$3</f>
        <v>17.333333333333332</v>
      </c>
      <c r="D9" s="4">
        <f>(Sheet2!D9-D$1)/(D$2-D$1)*D$3</f>
        <v>44.8</v>
      </c>
      <c r="E9" s="4"/>
      <c r="F9" s="4"/>
      <c r="G9" s="4"/>
      <c r="H9" s="4"/>
      <c r="I9" s="4">
        <f>(Sheet2!E9-I$1)/(I$2-I$1)*I$3</f>
        <v>42.5</v>
      </c>
      <c r="J9" s="4">
        <f>(Sheet2!F9-J$1)/(J$2-J$1)*J$3</f>
        <v>96.762582288298816</v>
      </c>
      <c r="K9" s="4">
        <f>(Sheet2!G9-K$1)/(K$2-K$1)*K$3</f>
        <v>23.5</v>
      </c>
      <c r="L9" s="4">
        <f>(Sheet2!H9-L$1)/(L$2-L$1)*L$3</f>
        <v>91.942182596752957</v>
      </c>
    </row>
    <row r="10" spans="1:17">
      <c r="A10" s="4">
        <f>(Sheet2!A10-A$1)/(A$2-A$1)*A$3</f>
        <v>34</v>
      </c>
      <c r="B10" s="4">
        <f>(Sheet2!B10-B$1)/(B$2-B$1)*B$3</f>
        <v>41.59999999999998</v>
      </c>
      <c r="C10" s="4">
        <f>(Sheet2!C10-C$1)/(C$2-C$1)*C$3</f>
        <v>19.333333333333336</v>
      </c>
      <c r="D10" s="4">
        <f>(Sheet2!D10-D$1)/(D$2-D$1)*D$3</f>
        <v>48</v>
      </c>
      <c r="E10" s="4"/>
      <c r="F10" s="4"/>
      <c r="G10" s="4"/>
      <c r="H10" s="4"/>
      <c r="I10" s="4">
        <f>(Sheet2!E10-I$1)/(I$2-I$1)*I$3</f>
        <v>54.2</v>
      </c>
      <c r="J10" s="4">
        <f>(Sheet2!F10-J$1)/(J$2-J$1)*J$3</f>
        <v>90.660677017161973</v>
      </c>
      <c r="K10" s="4">
        <f>(Sheet2!G10-K$1)/(K$2-K$1)*K$3</f>
        <v>28.900000000000002</v>
      </c>
      <c r="L10" s="4">
        <f>(Sheet2!H10-L$1)/(L$2-L$1)*L$3</f>
        <v>86.001394407899028</v>
      </c>
    </row>
    <row r="11" spans="1:17">
      <c r="A11" s="4">
        <f>(Sheet2!A11-A$1)/(A$2-A$1)*A$3</f>
        <v>39</v>
      </c>
      <c r="B11" s="4">
        <f>(Sheet2!B11-B$1)/(B$2-B$1)*B$3</f>
        <v>44.8</v>
      </c>
      <c r="C11" s="4">
        <f>(Sheet2!C11-C$1)/(C$2-C$1)*C$3</f>
        <v>22.333333333333332</v>
      </c>
      <c r="D11" s="4">
        <f>(Sheet2!D11-D$1)/(D$2-D$1)*D$3</f>
        <v>51.20000000000001</v>
      </c>
      <c r="E11" s="4"/>
      <c r="F11" s="4"/>
      <c r="G11" s="4"/>
      <c r="H11" s="4"/>
      <c r="I11" s="4">
        <f>(Sheet2!E11-I$1)/(I$2-I$1)*I$3</f>
        <v>71.5</v>
      </c>
      <c r="J11" s="4">
        <f>(Sheet2!F11-J$1)/(J$2-J$1)*J$3</f>
        <v>84.432079582633222</v>
      </c>
      <c r="K11" s="4">
        <f>(Sheet2!G11-K$1)/(K$2-K$1)*K$3</f>
        <v>34.6</v>
      </c>
      <c r="L11" s="4">
        <f>(Sheet2!H11-L$1)/(L$2-L$1)*L$3</f>
        <v>79.940582212643179</v>
      </c>
    </row>
    <row r="12" spans="1:17">
      <c r="A12" s="4">
        <f>(Sheet2!A12-A$1)/(A$2-A$1)*A$3</f>
        <v>44.666666666666664</v>
      </c>
      <c r="B12" s="4">
        <f>(Sheet2!B12-B$1)/(B$2-B$1)*B$3</f>
        <v>48</v>
      </c>
      <c r="C12" s="4">
        <f>(Sheet2!C12-C$1)/(C$2-C$1)*C$3</f>
        <v>25</v>
      </c>
      <c r="D12" s="4">
        <f>(Sheet2!D12-D$1)/(D$2-D$1)*D$3</f>
        <v>54.400000000000013</v>
      </c>
      <c r="E12" s="4"/>
      <c r="F12" s="4"/>
      <c r="G12" s="4"/>
      <c r="H12" s="4"/>
      <c r="I12" s="4">
        <f>(Sheet2!E12-I$1)/(I$2-I$1)*I$3</f>
        <v>83.300000000000011</v>
      </c>
      <c r="J12" s="4">
        <f>(Sheet2!F12-J$1)/(J$2-J$1)*J$3</f>
        <v>78.071417287452391</v>
      </c>
      <c r="K12" s="4">
        <f>(Sheet2!G12-K$1)/(K$2-K$1)*K$3</f>
        <v>40.5</v>
      </c>
      <c r="L12" s="4">
        <f>(Sheet2!H12-L$1)/(L$2-L$1)*L$3</f>
        <v>73.754796051822538</v>
      </c>
    </row>
    <row r="13" spans="1:17">
      <c r="A13" s="4">
        <f>(Sheet2!A13-A$1)/(A$2-A$1)*A$3</f>
        <v>50</v>
      </c>
      <c r="B13" s="4">
        <f>(Sheet2!B13-B$1)/(B$2-B$1)*B$3</f>
        <v>51.20000000000001</v>
      </c>
      <c r="C13" s="4">
        <f>(Sheet2!C13-C$1)/(C$2-C$1)*C$3</f>
        <v>26.999999999999996</v>
      </c>
      <c r="D13" s="4">
        <f>(Sheet2!D13-D$1)/(D$2-D$1)*D$3</f>
        <v>58.666666666666664</v>
      </c>
      <c r="E13" s="4"/>
      <c r="F13" s="4"/>
      <c r="G13" s="4"/>
      <c r="H13" s="4"/>
      <c r="I13" s="4">
        <f>(Sheet2!E13-I$1)/(I$2-I$1)*I$3</f>
        <v>95.4</v>
      </c>
      <c r="J13" s="4">
        <f>(Sheet2!F13-J$1)/(J$2-J$1)*J$3</f>
        <v>71.572968253098523</v>
      </c>
      <c r="K13" s="4">
        <f>(Sheet2!G13-K$1)/(K$2-K$1)*K$3</f>
        <v>48.6</v>
      </c>
      <c r="L13" s="4">
        <f>(Sheet2!H13-L$1)/(L$2-L$1)*L$3</f>
        <v>67.438773292472817</v>
      </c>
    </row>
    <row r="14" spans="1:17">
      <c r="A14" s="4">
        <f>(Sheet2!A14-A$1)/(A$2-A$1)*A$3</f>
        <v>54.333333333333336</v>
      </c>
      <c r="B14" s="4">
        <f>(Sheet2!B14-B$1)/(B$2-B$1)*B$3</f>
        <v>54.400000000000013</v>
      </c>
      <c r="C14" s="4">
        <f>(Sheet2!C14-C$1)/(C$2-C$1)*C$3</f>
        <v>28.666666666666664</v>
      </c>
      <c r="D14" s="4">
        <f>(Sheet2!D14-D$1)/(D$2-D$1)*D$3</f>
        <v>61.866666666666674</v>
      </c>
      <c r="E14" s="4"/>
      <c r="F14" s="4"/>
      <c r="G14" s="4"/>
      <c r="H14" s="4"/>
      <c r="I14" s="4">
        <f>(Sheet2!E14-I$1)/(I$2-I$1)*I$3</f>
        <v>109.8</v>
      </c>
      <c r="J14" s="4">
        <f>(Sheet2!F14-J$1)/(J$2-J$1)*J$3</f>
        <v>64.930630489934444</v>
      </c>
      <c r="K14" s="4">
        <f>(Sheet2!G14-K$1)/(K$2-K$1)*K$3</f>
        <v>54.699999999999996</v>
      </c>
      <c r="L14" s="4">
        <f>(Sheet2!H14-L$1)/(L$2-L$1)*L$3</f>
        <v>60.986911726183727</v>
      </c>
    </row>
    <row r="15" spans="1:17">
      <c r="A15" s="4">
        <f>(Sheet2!A15-A$1)/(A$2-A$1)*A$3</f>
        <v>61.000000000000007</v>
      </c>
      <c r="B15" s="4">
        <f>(Sheet2!B15-B$1)/(B$2-B$1)*B$3</f>
        <v>57.599999999999987</v>
      </c>
      <c r="C15" s="4">
        <f>(Sheet2!C15-C$1)/(C$2-C$1)*C$3</f>
        <v>31</v>
      </c>
      <c r="D15" s="4">
        <f>(Sheet2!D15-D$1)/(D$2-D$1)*D$3</f>
        <v>64</v>
      </c>
      <c r="E15" s="4"/>
      <c r="F15" s="4"/>
      <c r="G15" s="4"/>
      <c r="H15" s="4"/>
      <c r="I15" s="4">
        <f>(Sheet2!E15-I$1)/(I$2-I$1)*I$3</f>
        <v>123.10000000000001</v>
      </c>
      <c r="J15" s="4">
        <f>(Sheet2!F15-J$1)/(J$2-J$1)*J$3</f>
        <v>58.137887465006479</v>
      </c>
      <c r="K15" s="4">
        <f>(Sheet2!G15-K$1)/(K$2-K$1)*K$3</f>
        <v>60.699999999999996</v>
      </c>
      <c r="L15" s="4">
        <f>(Sheet2!H15-L$1)/(L$2-L$1)*L$3</f>
        <v>54.393239710551136</v>
      </c>
    </row>
    <row r="16" spans="1:17">
      <c r="A16" s="4">
        <f>(Sheet2!A16-A$1)/(A$2-A$1)*A$3</f>
        <v>65.666666666666671</v>
      </c>
      <c r="B16" s="4">
        <f>(Sheet2!B16-B$1)/(B$2-B$1)*B$3</f>
        <v>60.79999999999999</v>
      </c>
      <c r="C16" s="4">
        <f>(Sheet2!C16-C$1)/(C$2-C$1)*C$3</f>
        <v>34</v>
      </c>
      <c r="D16" s="4">
        <f>(Sheet2!D16-D$1)/(D$2-D$1)*D$3</f>
        <v>67.2</v>
      </c>
      <c r="E16" s="4"/>
      <c r="F16" s="4"/>
      <c r="G16" s="4"/>
      <c r="H16" s="4"/>
      <c r="I16" s="4">
        <f>(Sheet2!E16-I$1)/(I$2-I$1)*I$3</f>
        <v>136.6</v>
      </c>
      <c r="J16" s="4">
        <f>(Sheet2!F16-J$1)/(J$2-J$1)*J$3</f>
        <v>51.187769680546154</v>
      </c>
      <c r="K16" s="4">
        <f>(Sheet2!G16-K$1)/(K$2-K$1)*K$3</f>
        <v>67.099999999999994</v>
      </c>
      <c r="L16" s="4">
        <f>(Sheet2!H16-L$1)/(L$2-L$1)*L$3</f>
        <v>47.651382954933538</v>
      </c>
    </row>
    <row r="17" spans="1:12">
      <c r="A17" s="4">
        <f>(Sheet2!A17-A$1)/(A$2-A$1)*A$3</f>
        <v>69.333333333333329</v>
      </c>
      <c r="B17" s="4">
        <f>(Sheet2!B17-B$1)/(B$2-B$1)*B$3</f>
        <v>62.933333333333323</v>
      </c>
      <c r="C17" s="4">
        <f>(Sheet2!C17-C$1)/(C$2-C$1)*C$3</f>
        <v>36.333333333333336</v>
      </c>
      <c r="D17" s="4">
        <f>(Sheet2!D17-D$1)/(D$2-D$1)*D$3</f>
        <v>70.40000000000002</v>
      </c>
      <c r="E17" s="4"/>
      <c r="F17" s="4"/>
      <c r="G17" s="4"/>
      <c r="H17" s="4"/>
      <c r="I17" s="4">
        <f>(Sheet2!E17-I$1)/(I$2-I$1)*I$3</f>
        <v>151.30000000000001</v>
      </c>
      <c r="J17" s="4">
        <f>(Sheet2!F17-J$1)/(J$2-J$1)*J$3</f>
        <v>44.072811695351405</v>
      </c>
      <c r="K17" s="4">
        <f>(Sheet2!G17-K$1)/(K$2-K$1)*K$3</f>
        <v>73.199999999999989</v>
      </c>
      <c r="L17" s="4">
        <f>(Sheet2!H17-L$1)/(L$2-L$1)*L$3</f>
        <v>40.75452748752398</v>
      </c>
    </row>
    <row r="18" spans="1:12">
      <c r="A18" s="4">
        <f>(Sheet2!A18-A$1)/(A$2-A$1)*A$3</f>
        <v>74.333333333333343</v>
      </c>
      <c r="B18" s="4">
        <f>(Sheet2!B18-B$1)/(B$2-B$1)*B$3</f>
        <v>66.133333333333326</v>
      </c>
      <c r="C18" s="4">
        <f>(Sheet2!C18-C$1)/(C$2-C$1)*C$3</f>
        <v>39</v>
      </c>
      <c r="D18" s="4">
        <f>(Sheet2!D18-D$1)/(D$2-D$1)*D$3</f>
        <v>73.59999999999998</v>
      </c>
      <c r="E18" s="4"/>
      <c r="F18" s="4"/>
      <c r="G18" s="4"/>
      <c r="H18" s="4"/>
      <c r="I18" s="4">
        <f>(Sheet2!E18-I$1)/(I$2-I$1)*I$3</f>
        <v>166.5</v>
      </c>
      <c r="J18" s="4">
        <f>(Sheet2!F18-J$1)/(J$2-J$1)*J$3</f>
        <v>36.785003924638026</v>
      </c>
      <c r="K18" s="4">
        <f>(Sheet2!G18-K$1)/(K$2-K$1)*K$3</f>
        <v>80.7</v>
      </c>
      <c r="L18" s="4">
        <f>(Sheet2!H18-L$1)/(L$2-L$1)*L$3</f>
        <v>33.695378264465738</v>
      </c>
    </row>
    <row r="19" spans="1:12">
      <c r="A19" s="4">
        <f>(Sheet2!A19-A$1)/(A$2-A$1)*A$3</f>
        <v>81</v>
      </c>
      <c r="B19" s="4">
        <f>(Sheet2!B19-B$1)/(B$2-B$1)*B$3</f>
        <v>69.333333333333343</v>
      </c>
      <c r="C19" s="4">
        <f>(Sheet2!C19-C$1)/(C$2-C$1)*C$3</f>
        <v>41</v>
      </c>
      <c r="D19" s="4">
        <f>(Sheet2!D19-D$1)/(D$2-D$1)*D$3</f>
        <v>76.799999999999983</v>
      </c>
      <c r="E19" s="4"/>
      <c r="F19" s="4"/>
      <c r="G19" s="4"/>
      <c r="H19" s="4"/>
      <c r="I19" s="4">
        <f>(Sheet2!E19-I$1)/(I$2-I$1)*I$3</f>
        <v>182.5</v>
      </c>
      <c r="J19" s="4">
        <f>(Sheet2!F19-J$1)/(J$2-J$1)*J$3</f>
        <v>29.315738438119855</v>
      </c>
      <c r="K19" s="4">
        <f>(Sheet2!G19-K$1)/(K$2-K$1)*K$3</f>
        <v>87.7</v>
      </c>
      <c r="L19" s="4">
        <f>(Sheet2!H19-L$1)/(L$2-L$1)*L$3</f>
        <v>26.466112790747598</v>
      </c>
    </row>
    <row r="20" spans="1:12">
      <c r="A20" s="4">
        <f>(Sheet2!A20-A$1)/(A$2-A$1)*A$3</f>
        <v>87</v>
      </c>
      <c r="B20" s="4">
        <f>(Sheet2!B20-B$1)/(B$2-B$1)*B$3</f>
        <v>72.533333333333331</v>
      </c>
      <c r="C20" s="4">
        <f>(Sheet2!C20-C$1)/(C$2-C$1)*C$3</f>
        <v>44</v>
      </c>
      <c r="D20" s="4">
        <f>(Sheet2!D20-D$1)/(D$2-D$1)*D$3</f>
        <v>80</v>
      </c>
      <c r="E20" s="4"/>
      <c r="F20" s="4"/>
      <c r="G20" s="4"/>
      <c r="H20" s="4"/>
      <c r="I20" s="4">
        <f>(Sheet2!E20-I$1)/(I$2-I$1)*I$3</f>
        <v>198</v>
      </c>
      <c r="J20" s="4">
        <f>(Sheet2!F20-J$1)/(J$2-J$1)*J$3</f>
        <v>21.655747836570416</v>
      </c>
      <c r="K20" s="4">
        <f>(Sheet2!G20-K$1)/(K$2-K$1)*K$3</f>
        <v>94.8</v>
      </c>
      <c r="L20" s="4">
        <f>(Sheet2!H20-L$1)/(L$2-L$1)*L$3</f>
        <v>19.05832901363614</v>
      </c>
    </row>
    <row r="21" spans="1:12">
      <c r="A21" s="4">
        <f>(Sheet2!A21-A$1)/(A$2-A$1)*A$3</f>
        <v>92</v>
      </c>
      <c r="B21" s="4">
        <f>(Sheet2!B21-B$1)/(B$2-B$1)*B$3</f>
        <v>75.733333333333348</v>
      </c>
      <c r="C21" s="4">
        <f>(Sheet2!C21-C$1)/(C$2-C$1)*C$3</f>
        <v>46.333333333333329</v>
      </c>
      <c r="D21" s="4">
        <f>(Sheet2!D21-D$1)/(D$2-D$1)*D$3</f>
        <v>83.2</v>
      </c>
      <c r="E21" s="4"/>
      <c r="F21" s="4"/>
      <c r="G21" s="4"/>
      <c r="H21" s="4"/>
      <c r="I21" s="4">
        <f>(Sheet2!E21-I$1)/(I$2-I$1)*I$3</f>
        <v>214.79999999999998</v>
      </c>
      <c r="J21" s="4">
        <f>(Sheet2!F21-J$1)/(J$2-J$1)*J$3</f>
        <v>13.79503611836318</v>
      </c>
      <c r="K21" s="4">
        <f>(Sheet2!G21-K$1)/(K$2-K$1)*K$3</f>
        <v>102.5</v>
      </c>
      <c r="L21" s="4">
        <f>(Sheet2!H21-L$1)/(L$2-L$1)*L$3</f>
        <v>11.462986618349152</v>
      </c>
    </row>
    <row r="22" spans="1:12">
      <c r="A22" s="4">
        <f>(Sheet2!A22-A$1)/(A$2-A$1)*A$3</f>
        <v>96.333333333333329</v>
      </c>
      <c r="B22" s="4">
        <f>(Sheet2!B22-B$1)/(B$2-B$1)*B$3</f>
        <v>78.933333333333323</v>
      </c>
      <c r="C22" s="4">
        <f>(Sheet2!C22-C$1)/(C$2-C$1)*C$3</f>
        <v>48.666666666666671</v>
      </c>
      <c r="D22" s="4">
        <f>(Sheet2!D22-D$1)/(D$2-D$1)*D$3</f>
        <v>86.40000000000002</v>
      </c>
      <c r="E22" s="4"/>
      <c r="F22" s="4"/>
      <c r="G22" s="4"/>
      <c r="H22" s="4"/>
      <c r="K22" s="4">
        <f>(Sheet2!G22-K$1)/(K$2-K$1)*K$3</f>
        <v>110.3</v>
      </c>
      <c r="L22" s="4">
        <f>(Sheet2!H22-L$1)/(L$2-L$1)*L$3</f>
        <v>3.6703406973710271</v>
      </c>
    </row>
    <row r="23" spans="1:12">
      <c r="A23" s="4">
        <f>(Sheet2!A23-A$1)/(A$2-A$1)*A$3</f>
        <v>101.66666666666667</v>
      </c>
      <c r="B23" s="4">
        <f>(Sheet2!B23-B$1)/(B$2-B$1)*B$3</f>
        <v>82.133333333333326</v>
      </c>
      <c r="C23" s="4">
        <f>(Sheet2!C23-C$1)/(C$2-C$1)*C$3</f>
        <v>51.666666666666664</v>
      </c>
      <c r="D23" s="4">
        <f>(Sheet2!D23-D$1)/(D$2-D$1)*D$3</f>
        <v>89.6</v>
      </c>
      <c r="E23" s="4"/>
      <c r="F23" s="4"/>
      <c r="G23" s="4"/>
      <c r="H23" s="4"/>
    </row>
    <row r="24" spans="1:12">
      <c r="A24" s="4">
        <f>(Sheet2!A24-A$1)/(A$2-A$1)*A$3</f>
        <v>109.00000000000001</v>
      </c>
      <c r="B24" s="4">
        <f>(Sheet2!B24-B$1)/(B$2-B$1)*B$3</f>
        <v>85.333333333333329</v>
      </c>
      <c r="C24" s="4">
        <f>(Sheet2!C24-C$1)/(C$2-C$1)*C$3</f>
        <v>54.666666666666671</v>
      </c>
      <c r="D24" s="4">
        <f>(Sheet2!D24-D$1)/(D$2-D$1)*D$3</f>
        <v>92.8</v>
      </c>
      <c r="E24" s="4"/>
      <c r="F24" s="4"/>
      <c r="G24" s="4"/>
      <c r="H24" s="4"/>
    </row>
    <row r="25" spans="1:12">
      <c r="A25" s="4">
        <f>(Sheet2!A25-A$1)/(A$2-A$1)*A$3</f>
        <v>115.66666666666667</v>
      </c>
      <c r="B25" s="4">
        <f>(Sheet2!B25-B$1)/(B$2-B$1)*B$3</f>
        <v>88.533333333333331</v>
      </c>
      <c r="C25" s="4">
        <f>(Sheet2!C25-C$1)/(C$2-C$1)*C$3</f>
        <v>58.000000000000007</v>
      </c>
      <c r="D25" s="4">
        <f>(Sheet2!D25-D$1)/(D$2-D$1)*D$3</f>
        <v>96</v>
      </c>
      <c r="E25" s="4"/>
      <c r="F25" s="4"/>
      <c r="G25" s="4"/>
      <c r="H25" s="4"/>
    </row>
    <row r="26" spans="1:12">
      <c r="A26" s="4">
        <f>(Sheet2!A26-A$1)/(A$2-A$1)*A$3</f>
        <v>122.33333333333334</v>
      </c>
      <c r="B26" s="4">
        <f>(Sheet2!B26-B$1)/(B$2-B$1)*B$3</f>
        <v>91.733333333333348</v>
      </c>
      <c r="C26" s="4">
        <f>(Sheet2!C26-C$1)/(C$2-C$1)*C$3</f>
        <v>60</v>
      </c>
      <c r="D26" s="4">
        <f>(Sheet2!D26-D$1)/(D$2-D$1)*D$3</f>
        <v>99.2</v>
      </c>
      <c r="E26" s="4"/>
      <c r="F26" s="4"/>
      <c r="G26" s="4"/>
      <c r="H26" s="4"/>
    </row>
    <row r="27" spans="1:12">
      <c r="A27" s="4">
        <f>(Sheet2!A27-A$1)/(A$2-A$1)*A$3</f>
        <v>127.66666666666666</v>
      </c>
      <c r="B27" s="4">
        <f>(Sheet2!B27-B$1)/(B$2-B$1)*B$3</f>
        <v>94.933333333333323</v>
      </c>
      <c r="C27" s="4">
        <f>(Sheet2!C27-C$1)/(C$2-C$1)*C$3</f>
        <v>62.333333333333336</v>
      </c>
      <c r="D27" s="4">
        <f>(Sheet2!D27-D$1)/(D$2-D$1)*D$3</f>
        <v>102.40000000000002</v>
      </c>
      <c r="E27" s="4"/>
      <c r="F27" s="4"/>
      <c r="G27" s="4"/>
      <c r="H27" s="4"/>
    </row>
    <row r="28" spans="1:12">
      <c r="A28" s="4">
        <f>(Sheet2!A28-A$1)/(A$2-A$1)*A$3</f>
        <v>130.33333333333334</v>
      </c>
      <c r="B28" s="4">
        <f>(Sheet2!B28-B$1)/(B$2-B$1)*B$3</f>
        <v>98.133333333333326</v>
      </c>
      <c r="C28" s="4">
        <f>(Sheet2!C28-C$1)/(C$2-C$1)*C$3</f>
        <v>64.333333333333343</v>
      </c>
      <c r="D28" s="4">
        <f>(Sheet2!D28-D$1)/(D$2-D$1)*D$3</f>
        <v>105.6</v>
      </c>
      <c r="E28" s="4"/>
      <c r="F28" s="4"/>
      <c r="G28" s="4"/>
      <c r="H28" s="4"/>
    </row>
    <row r="29" spans="1:12">
      <c r="A29" s="4">
        <f>(Sheet2!A29-A$1)/(A$2-A$1)*A$3</f>
        <v>137</v>
      </c>
      <c r="B29" s="4">
        <f>(Sheet2!B29-B$1)/(B$2-B$1)*B$3</f>
        <v>101.33333333333333</v>
      </c>
      <c r="C29" s="4">
        <f>(Sheet2!C29-C$1)/(C$2-C$1)*C$3</f>
        <v>66.666666666666657</v>
      </c>
      <c r="D29" s="4">
        <f>(Sheet2!D29-D$1)/(D$2-D$1)*D$3</f>
        <v>108.79999999999998</v>
      </c>
      <c r="E29" s="4"/>
      <c r="F29" s="4"/>
      <c r="G29" s="4"/>
      <c r="H29" s="4"/>
    </row>
    <row r="30" spans="1:12">
      <c r="A30" s="4">
        <f>(Sheet2!A30-A$1)/(A$2-A$1)*A$3</f>
        <v>145</v>
      </c>
      <c r="B30" s="4">
        <f>(Sheet2!B30-B$1)/(B$2-B$1)*B$3</f>
        <v>104.53333333333335</v>
      </c>
      <c r="C30" s="4">
        <f>(Sheet2!C30-C$1)/(C$2-C$1)*C$3</f>
        <v>69.666666666666657</v>
      </c>
      <c r="D30" s="4">
        <f>(Sheet2!D30-D$1)/(D$2-D$1)*D$3</f>
        <v>112</v>
      </c>
      <c r="E30" s="4"/>
      <c r="F30" s="4"/>
      <c r="G30" s="4"/>
      <c r="H30" s="4"/>
    </row>
    <row r="31" spans="1:12">
      <c r="A31" s="4">
        <f>(Sheet2!A31-A$1)/(A$2-A$1)*A$3</f>
        <v>150</v>
      </c>
      <c r="B31" s="4">
        <f>(Sheet2!B31-B$1)/(B$2-B$1)*B$3</f>
        <v>107.73333333333335</v>
      </c>
      <c r="C31" s="4">
        <f>(Sheet2!C31-C$1)/(C$2-C$1)*C$3</f>
        <v>72</v>
      </c>
      <c r="D31" s="4">
        <f>(Sheet2!D31-D$1)/(D$2-D$1)*D$3</f>
        <v>115.20000000000002</v>
      </c>
      <c r="E31" s="4"/>
      <c r="F31" s="4"/>
      <c r="G31" s="4"/>
      <c r="H31" s="4"/>
    </row>
    <row r="32" spans="1:12">
      <c r="A32" s="4">
        <f>(Sheet2!A32-A$1)/(A$2-A$1)*A$3</f>
        <v>159</v>
      </c>
      <c r="B32" s="4">
        <f>(Sheet2!B32-B$1)/(B$2-B$1)*B$3</f>
        <v>110.93333333333332</v>
      </c>
      <c r="C32" s="4">
        <f>(Sheet2!C32-C$1)/(C$2-C$1)*C$3</f>
        <v>75.666666666666671</v>
      </c>
      <c r="D32" s="4">
        <f>(Sheet2!D32-D$1)/(D$2-D$1)*D$3</f>
        <v>118.40000000000002</v>
      </c>
      <c r="E32" s="4"/>
      <c r="F32" s="4"/>
      <c r="G32" s="4"/>
      <c r="H32" s="4"/>
    </row>
    <row r="33" spans="1:8">
      <c r="A33" s="4">
        <f>(Sheet2!A33-A$1)/(A$2-A$1)*A$3</f>
        <v>164.33333333333334</v>
      </c>
      <c r="B33" s="4">
        <f>(Sheet2!B33-B$1)/(B$2-B$1)*B$3</f>
        <v>114.13333333333333</v>
      </c>
      <c r="C33" s="4">
        <f>(Sheet2!C33-C$1)/(C$2-C$1)*C$3</f>
        <v>78.333333333333329</v>
      </c>
      <c r="D33" s="4">
        <f>(Sheet2!D33-D$1)/(D$2-D$1)*D$3</f>
        <v>121.59999999999998</v>
      </c>
      <c r="E33" s="4"/>
      <c r="F33" s="4"/>
      <c r="G33" s="4"/>
      <c r="H33" s="4"/>
    </row>
    <row r="34" spans="1:8">
      <c r="A34" s="4">
        <f>(Sheet2!A34-A$1)/(A$2-A$1)*A$3</f>
        <v>170</v>
      </c>
      <c r="B34" s="4">
        <f>(Sheet2!B34-B$1)/(B$2-B$1)*B$3</f>
        <v>117.33333333333333</v>
      </c>
      <c r="C34" s="4">
        <f>(Sheet2!C34-C$1)/(C$2-C$1)*C$3</f>
        <v>80.666666666666671</v>
      </c>
      <c r="D34" s="4">
        <f>(Sheet2!D34-D$1)/(D$2-D$1)*D$3</f>
        <v>124.79999999999998</v>
      </c>
      <c r="E34" s="4"/>
      <c r="F34" s="4"/>
      <c r="G34" s="4"/>
      <c r="H34" s="4"/>
    </row>
    <row r="35" spans="1:8">
      <c r="A35" s="4">
        <f>(Sheet2!A35-A$1)/(A$2-A$1)*A$3</f>
        <v>177.33333333333334</v>
      </c>
      <c r="B35" s="4">
        <f>(Sheet2!B35-B$1)/(B$2-B$1)*B$3</f>
        <v>120.53333333333335</v>
      </c>
      <c r="C35" s="4">
        <f>(Sheet2!C35-C$1)/(C$2-C$1)*C$3</f>
        <v>83.333333333333329</v>
      </c>
      <c r="D35" s="4">
        <f>(Sheet2!D35-D$1)/(D$2-D$1)*D$3</f>
        <v>128</v>
      </c>
      <c r="E35" s="4"/>
      <c r="F35" s="4"/>
      <c r="G35" s="4"/>
      <c r="H35" s="4"/>
    </row>
    <row r="36" spans="1:8">
      <c r="A36" s="4">
        <f>(Sheet2!A36-A$1)/(A$2-A$1)*A$3</f>
        <v>182.66666666666666</v>
      </c>
      <c r="B36" s="4">
        <f>(Sheet2!B36-B$1)/(B$2-B$1)*B$3</f>
        <v>124.79999999999998</v>
      </c>
      <c r="C36" s="4">
        <f>(Sheet2!C36-C$1)/(C$2-C$1)*C$3</f>
        <v>86</v>
      </c>
      <c r="D36" s="4">
        <f>(Sheet2!D36-D$1)/(D$2-D$1)*D$3</f>
        <v>131.19999999999999</v>
      </c>
      <c r="E36" s="4"/>
      <c r="F36" s="4"/>
      <c r="G36" s="4"/>
      <c r="H36" s="4"/>
    </row>
    <row r="37" spans="1:8">
      <c r="A37" s="4">
        <f>(Sheet2!A37-A$1)/(A$2-A$1)*A$3</f>
        <v>186.66666666666666</v>
      </c>
      <c r="B37" s="4">
        <f>(Sheet2!B37-B$1)/(B$2-B$1)*B$3</f>
        <v>128</v>
      </c>
      <c r="C37" s="4">
        <f>(Sheet2!C37-C$1)/(C$2-C$1)*C$3</f>
        <v>89</v>
      </c>
      <c r="D37" s="4">
        <f>(Sheet2!D37-D$1)/(D$2-D$1)*D$3</f>
        <v>134.4</v>
      </c>
      <c r="E37" s="4"/>
      <c r="F37" s="4"/>
      <c r="G37" s="4"/>
      <c r="H37" s="4"/>
    </row>
    <row r="38" spans="1:8">
      <c r="A38" s="4">
        <f>(Sheet2!A38-A$1)/(A$2-A$1)*A$3</f>
        <v>192.33333333333331</v>
      </c>
      <c r="B38" s="4">
        <f>(Sheet2!B38-B$1)/(B$2-B$1)*B$3</f>
        <v>131.19999999999999</v>
      </c>
      <c r="C38" s="4">
        <f>(Sheet2!C38-C$1)/(C$2-C$1)*C$3</f>
        <v>91.333333333333329</v>
      </c>
      <c r="D38" s="4">
        <f>(Sheet2!D38-D$1)/(D$2-D$1)*D$3</f>
        <v>137.59999999999997</v>
      </c>
      <c r="E38" s="4"/>
      <c r="F38" s="4"/>
      <c r="G38" s="4"/>
      <c r="H38" s="4"/>
    </row>
    <row r="39" spans="1:8">
      <c r="A39" s="4">
        <f>(Sheet2!A39-A$1)/(A$2-A$1)*A$3</f>
        <v>200</v>
      </c>
      <c r="B39" s="4">
        <f>(Sheet2!B39-B$1)/(B$2-B$1)*B$3</f>
        <v>135.4666666666667</v>
      </c>
      <c r="C39" s="4">
        <f>(Sheet2!C39-C$1)/(C$2-C$1)*C$3</f>
        <v>94.333333333333343</v>
      </c>
      <c r="D39" s="4">
        <f>(Sheet2!D39-D$1)/(D$2-D$1)*D$3</f>
        <v>140.80000000000004</v>
      </c>
      <c r="E39" s="4"/>
      <c r="F39" s="4"/>
      <c r="G39" s="4"/>
      <c r="H39" s="4"/>
    </row>
    <row r="40" spans="1:8">
      <c r="A40" s="4">
        <f>(Sheet2!A40-A$1)/(A$2-A$1)*A$3</f>
        <v>205</v>
      </c>
      <c r="B40" s="4">
        <f>(Sheet2!B40-B$1)/(B$2-B$1)*B$3</f>
        <v>138.66666666666669</v>
      </c>
      <c r="C40" s="4">
        <f>(Sheet2!C40-C$1)/(C$2-C$1)*C$3</f>
        <v>97.333333333333343</v>
      </c>
      <c r="D40" s="4">
        <f>(Sheet2!D40-D$1)/(D$2-D$1)*D$3</f>
        <v>144</v>
      </c>
      <c r="E40" s="4"/>
      <c r="F40" s="4"/>
      <c r="G40" s="4"/>
      <c r="H40" s="4"/>
    </row>
    <row r="41" spans="1:8">
      <c r="C41" s="4">
        <f>(Sheet2!C41-C$1)/(C$2-C$1)*C$3</f>
        <v>100.33333333333334</v>
      </c>
      <c r="D41" s="4">
        <f>(Sheet2!D41-D$1)/(D$2-D$1)*D$3</f>
        <v>147.19999999999996</v>
      </c>
      <c r="E41" s="4"/>
      <c r="F41" s="4"/>
      <c r="G41" s="4"/>
      <c r="H41" s="4"/>
    </row>
    <row r="42" spans="1:8">
      <c r="C42" s="4">
        <f>(Sheet2!C42-C$1)/(C$2-C$1)*C$3</f>
        <v>103.33333333333333</v>
      </c>
      <c r="D42" s="4">
        <f>(Sheet2!D42-D$1)/(D$2-D$1)*D$3</f>
        <v>150.4</v>
      </c>
      <c r="E42" s="4"/>
      <c r="F42" s="4"/>
      <c r="G42" s="4"/>
      <c r="H42" s="4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>KHe7</Manager>
  <Company>UEC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Physics Laboratory</dc:title>
  <dc:subject>Report-03</dc:subject>
  <dc:creator>KHe7</dc:creator>
  <cp:keywords>UEC Physics Laboratory</cp:keywords>
  <cp:lastModifiedBy>KHe7</cp:lastModifiedBy>
  <dcterms:created xsi:type="dcterms:W3CDTF">2010-12-12T14:52:25Z</dcterms:created>
  <dcterms:modified xsi:type="dcterms:W3CDTF">2011-09-04T16:19:41Z</dcterms:modified>
  <cp:category>Report</cp:category>
  <cp:contentStatus/>
</cp:coreProperties>
</file>