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8180" windowHeight="2925" activeTab="4"/>
  </bookViews>
  <sheets>
    <sheet name="Sheet1" sheetId="1" r:id="rId1"/>
    <sheet name="Sheet2" sheetId="2" r:id="rId2"/>
    <sheet name="1" sheetId="6" r:id="rId3"/>
    <sheet name="2" sheetId="9" r:id="rId4"/>
    <sheet name="3" sheetId="10" r:id="rId5"/>
  </sheets>
  <calcPr calcId="125725"/>
</workbook>
</file>

<file path=xl/calcChain.xml><?xml version="1.0" encoding="utf-8"?>
<calcChain xmlns="http://schemas.openxmlformats.org/spreadsheetml/2006/main">
  <c r="G58" i="1"/>
  <c r="E58"/>
  <c r="C58"/>
  <c r="C57"/>
  <c r="G42"/>
  <c r="E42"/>
  <c r="C42"/>
  <c r="C58" i="6"/>
  <c r="K17" i="10"/>
  <c r="J17"/>
  <c r="H17"/>
  <c r="G17"/>
  <c r="K16"/>
  <c r="J16"/>
  <c r="H16"/>
  <c r="G16"/>
  <c r="K15"/>
  <c r="J15"/>
  <c r="H15"/>
  <c r="G15"/>
  <c r="K14"/>
  <c r="J14"/>
  <c r="H14"/>
  <c r="G14"/>
  <c r="K13"/>
  <c r="J13"/>
  <c r="H13"/>
  <c r="G13"/>
  <c r="K12"/>
  <c r="J12"/>
  <c r="H12"/>
  <c r="G12"/>
  <c r="K11"/>
  <c r="J11"/>
  <c r="H11"/>
  <c r="G11"/>
  <c r="K10"/>
  <c r="J10"/>
  <c r="H10"/>
  <c r="G10"/>
  <c r="K9"/>
  <c r="J9"/>
  <c r="H9"/>
  <c r="G9"/>
  <c r="K8"/>
  <c r="J8"/>
  <c r="H8"/>
  <c r="G8"/>
  <c r="K7"/>
  <c r="J7"/>
  <c r="H7"/>
  <c r="G7"/>
  <c r="K6"/>
  <c r="J6"/>
  <c r="H6"/>
  <c r="G6"/>
  <c r="K5"/>
  <c r="J5"/>
  <c r="H5"/>
  <c r="G5"/>
  <c r="K4"/>
  <c r="J4"/>
  <c r="H4"/>
  <c r="G4"/>
  <c r="K3"/>
  <c r="K18" s="1"/>
  <c r="M19" s="1"/>
  <c r="J3"/>
  <c r="J18" s="1"/>
  <c r="H3"/>
  <c r="H18" s="1"/>
  <c r="G3"/>
  <c r="G18" s="1"/>
  <c r="G19" s="1"/>
  <c r="K17" i="9"/>
  <c r="J17"/>
  <c r="H17"/>
  <c r="G17"/>
  <c r="K16"/>
  <c r="J16"/>
  <c r="H16"/>
  <c r="G16"/>
  <c r="K15"/>
  <c r="J15"/>
  <c r="H15"/>
  <c r="G15"/>
  <c r="K14"/>
  <c r="J14"/>
  <c r="H14"/>
  <c r="G14"/>
  <c r="K13"/>
  <c r="J13"/>
  <c r="H13"/>
  <c r="G13"/>
  <c r="K12"/>
  <c r="J12"/>
  <c r="H12"/>
  <c r="G12"/>
  <c r="K11"/>
  <c r="J11"/>
  <c r="H11"/>
  <c r="G11"/>
  <c r="K10"/>
  <c r="J10"/>
  <c r="H10"/>
  <c r="G10"/>
  <c r="K9"/>
  <c r="J9"/>
  <c r="H9"/>
  <c r="G9"/>
  <c r="K8"/>
  <c r="J8"/>
  <c r="H8"/>
  <c r="G8"/>
  <c r="K7"/>
  <c r="J7"/>
  <c r="H7"/>
  <c r="G7"/>
  <c r="K6"/>
  <c r="J6"/>
  <c r="H6"/>
  <c r="G6"/>
  <c r="K5"/>
  <c r="J5"/>
  <c r="H5"/>
  <c r="G5"/>
  <c r="K4"/>
  <c r="J4"/>
  <c r="H4"/>
  <c r="G4"/>
  <c r="K3"/>
  <c r="K18" s="1"/>
  <c r="M19" s="1"/>
  <c r="J3"/>
  <c r="J18" s="1"/>
  <c r="H3"/>
  <c r="H18" s="1"/>
  <c r="G3"/>
  <c r="G18" s="1"/>
  <c r="G19" s="1"/>
  <c r="L22" i="6"/>
  <c r="J22"/>
  <c r="O19"/>
  <c r="N19"/>
  <c r="M19"/>
  <c r="J19"/>
  <c r="K19"/>
  <c r="K3"/>
  <c r="J17"/>
  <c r="J16"/>
  <c r="J15"/>
  <c r="J14"/>
  <c r="J13"/>
  <c r="J12"/>
  <c r="J11"/>
  <c r="J10"/>
  <c r="J9"/>
  <c r="J8"/>
  <c r="J7"/>
  <c r="J6"/>
  <c r="J5"/>
  <c r="J4"/>
  <c r="J3"/>
  <c r="H17"/>
  <c r="H16"/>
  <c r="H15"/>
  <c r="H14"/>
  <c r="H13"/>
  <c r="H12"/>
  <c r="H11"/>
  <c r="H10"/>
  <c r="H9"/>
  <c r="H8"/>
  <c r="H7"/>
  <c r="H6"/>
  <c r="H5"/>
  <c r="H4"/>
  <c r="H3"/>
  <c r="G17"/>
  <c r="G16"/>
  <c r="G15"/>
  <c r="G14"/>
  <c r="G13"/>
  <c r="G12"/>
  <c r="G11"/>
  <c r="G10"/>
  <c r="G9"/>
  <c r="G8"/>
  <c r="G7"/>
  <c r="G6"/>
  <c r="G5"/>
  <c r="G4"/>
  <c r="G3"/>
  <c r="K4"/>
  <c r="K5"/>
  <c r="K6"/>
  <c r="K7"/>
  <c r="K8"/>
  <c r="K9"/>
  <c r="K10"/>
  <c r="K11"/>
  <c r="K12"/>
  <c r="K13"/>
  <c r="K14"/>
  <c r="K15"/>
  <c r="K16"/>
  <c r="K17"/>
  <c r="G18"/>
  <c r="H18"/>
  <c r="J18"/>
  <c r="K18"/>
  <c r="G19"/>
  <c r="H19"/>
  <c r="I19"/>
  <c r="L19"/>
  <c r="C58" i="10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A44"/>
  <c r="C42"/>
  <c r="A42"/>
  <c r="C40"/>
  <c r="C39"/>
  <c r="C38"/>
  <c r="A38"/>
  <c r="C37"/>
  <c r="C36"/>
  <c r="C35"/>
  <c r="A35"/>
  <c r="C34"/>
  <c r="C33"/>
  <c r="C32"/>
  <c r="C31"/>
  <c r="A31"/>
  <c r="C30"/>
  <c r="C29"/>
  <c r="C28"/>
  <c r="C27"/>
  <c r="C26"/>
  <c r="A26"/>
  <c r="C25"/>
  <c r="C24"/>
  <c r="C23"/>
  <c r="C22"/>
  <c r="C21"/>
  <c r="C20"/>
  <c r="C19"/>
  <c r="A19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7"/>
  <c r="B7"/>
  <c r="A7"/>
  <c r="C6"/>
  <c r="B6"/>
  <c r="A6"/>
  <c r="C5"/>
  <c r="B5"/>
  <c r="A5"/>
  <c r="C4"/>
  <c r="B4"/>
  <c r="A4"/>
  <c r="C3"/>
  <c r="B3"/>
  <c r="A3"/>
  <c r="C2"/>
  <c r="B2"/>
  <c r="C58" i="9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A44"/>
  <c r="C42"/>
  <c r="A42"/>
  <c r="C40"/>
  <c r="C39"/>
  <c r="C38"/>
  <c r="A38"/>
  <c r="C37"/>
  <c r="C36"/>
  <c r="C35"/>
  <c r="A35"/>
  <c r="C34"/>
  <c r="C33"/>
  <c r="C32"/>
  <c r="C31"/>
  <c r="A31"/>
  <c r="C30"/>
  <c r="C29"/>
  <c r="C28"/>
  <c r="C27"/>
  <c r="C26"/>
  <c r="A26"/>
  <c r="C25"/>
  <c r="C24"/>
  <c r="C23"/>
  <c r="C22"/>
  <c r="C21"/>
  <c r="C20"/>
  <c r="C19"/>
  <c r="A19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7"/>
  <c r="B7"/>
  <c r="A7"/>
  <c r="C6"/>
  <c r="B6"/>
  <c r="A6"/>
  <c r="C5"/>
  <c r="B5"/>
  <c r="A5"/>
  <c r="C4"/>
  <c r="B4"/>
  <c r="A4"/>
  <c r="C3"/>
  <c r="B3"/>
  <c r="A3"/>
  <c r="C2"/>
  <c r="B2"/>
  <c r="A2"/>
  <c r="B17" i="6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A44"/>
  <c r="C42"/>
  <c r="A42"/>
  <c r="C40"/>
  <c r="C39"/>
  <c r="C38"/>
  <c r="A38"/>
  <c r="C37"/>
  <c r="C36"/>
  <c r="C35"/>
  <c r="A35"/>
  <c r="C34"/>
  <c r="C33"/>
  <c r="C32"/>
  <c r="C31"/>
  <c r="A31"/>
  <c r="C30"/>
  <c r="C29"/>
  <c r="C28"/>
  <c r="C27"/>
  <c r="C26"/>
  <c r="A26"/>
  <c r="C25"/>
  <c r="C24"/>
  <c r="C23"/>
  <c r="C22"/>
  <c r="C21"/>
  <c r="C20"/>
  <c r="A19"/>
  <c r="C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7"/>
  <c r="B7"/>
  <c r="A7"/>
  <c r="C6"/>
  <c r="B6"/>
  <c r="A6"/>
  <c r="C5"/>
  <c r="B5"/>
  <c r="A5"/>
  <c r="C4"/>
  <c r="B4"/>
  <c r="A4"/>
  <c r="C3"/>
  <c r="B3"/>
  <c r="A3"/>
  <c r="C2"/>
  <c r="B2"/>
  <c r="A2"/>
  <c r="C24" i="1"/>
  <c r="C24" i="2"/>
  <c r="G24"/>
  <c r="E24"/>
  <c r="C26"/>
  <c r="G26"/>
  <c r="E26"/>
  <c r="B24"/>
  <c r="G41" i="1"/>
  <c r="E41"/>
  <c r="C41"/>
  <c r="E38"/>
  <c r="G38"/>
  <c r="G37"/>
  <c r="G39" s="1"/>
  <c r="E37"/>
  <c r="E39" s="1"/>
  <c r="C39"/>
  <c r="G36"/>
  <c r="E36"/>
  <c r="C36"/>
  <c r="G24"/>
  <c r="E24"/>
  <c r="G29"/>
  <c r="E29"/>
  <c r="C29"/>
  <c r="G32"/>
  <c r="G31"/>
  <c r="G30"/>
  <c r="E32"/>
  <c r="E31"/>
  <c r="E30"/>
  <c r="G33"/>
  <c r="E33"/>
  <c r="C33"/>
  <c r="G23" i="2"/>
  <c r="E23"/>
  <c r="C23"/>
  <c r="B23"/>
  <c r="G19"/>
  <c r="G18"/>
  <c r="G17"/>
  <c r="G16"/>
  <c r="G15"/>
  <c r="G14"/>
  <c r="G13"/>
  <c r="G12"/>
  <c r="G11"/>
  <c r="G10"/>
  <c r="G9"/>
  <c r="G8"/>
  <c r="G7"/>
  <c r="G6"/>
  <c r="G5"/>
  <c r="E19"/>
  <c r="E18"/>
  <c r="E17"/>
  <c r="E16"/>
  <c r="E15"/>
  <c r="E14"/>
  <c r="E13"/>
  <c r="E12"/>
  <c r="E11"/>
  <c r="E10"/>
  <c r="E9"/>
  <c r="E8"/>
  <c r="E7"/>
  <c r="E6"/>
  <c r="E5"/>
  <c r="C19"/>
  <c r="C18"/>
  <c r="C17"/>
  <c r="C16"/>
  <c r="C15"/>
  <c r="C14"/>
  <c r="C13"/>
  <c r="C12"/>
  <c r="C11"/>
  <c r="C10"/>
  <c r="C9"/>
  <c r="C8"/>
  <c r="C7"/>
  <c r="C6"/>
  <c r="C5"/>
  <c r="B16" i="1"/>
  <c r="B19" i="2" s="1"/>
  <c r="B15" i="1"/>
  <c r="B18" i="2" s="1"/>
  <c r="B14" i="1"/>
  <c r="B17" i="2" s="1"/>
  <c r="B13" i="1"/>
  <c r="B16" i="2" s="1"/>
  <c r="B12" i="1"/>
  <c r="B15" i="2" s="1"/>
  <c r="B11" i="1"/>
  <c r="B14" i="2" s="1"/>
  <c r="B10" i="1"/>
  <c r="B13" i="2" s="1"/>
  <c r="B9" i="1"/>
  <c r="B12" i="2" s="1"/>
  <c r="B8" i="1"/>
  <c r="B11" i="2" s="1"/>
  <c r="B7" i="1"/>
  <c r="B10" i="2" s="1"/>
  <c r="B6" i="1"/>
  <c r="B9" i="2" s="1"/>
  <c r="B5" i="1"/>
  <c r="B8" i="2" s="1"/>
  <c r="B4" i="1"/>
  <c r="B7" i="2" s="1"/>
  <c r="B3" i="1"/>
  <c r="B6" i="2" s="1"/>
  <c r="B2" i="1"/>
  <c r="B5" i="2" s="1"/>
  <c r="N19" i="10" l="1"/>
  <c r="K19"/>
  <c r="H19"/>
  <c r="I19"/>
  <c r="J19"/>
  <c r="L19" s="1"/>
  <c r="J22" s="1"/>
  <c r="O19"/>
  <c r="L22" s="1"/>
  <c r="N19" i="9"/>
  <c r="K19"/>
  <c r="H19"/>
  <c r="I19"/>
  <c r="J19"/>
  <c r="L19" s="1"/>
  <c r="J22" s="1"/>
  <c r="O19"/>
  <c r="L22" s="1"/>
  <c r="C56" i="1"/>
  <c r="E56"/>
  <c r="G44"/>
  <c r="C44"/>
  <c r="C45"/>
  <c r="C46"/>
  <c r="C47"/>
  <c r="C48"/>
  <c r="C49"/>
  <c r="C50"/>
  <c r="C51"/>
  <c r="C52"/>
  <c r="C53"/>
  <c r="C54"/>
  <c r="C55"/>
  <c r="C43"/>
  <c r="E43"/>
  <c r="E44"/>
  <c r="E45"/>
  <c r="E46"/>
  <c r="E47"/>
  <c r="E48"/>
  <c r="E49"/>
  <c r="E50"/>
  <c r="E51"/>
  <c r="E52"/>
  <c r="E53"/>
  <c r="E54"/>
  <c r="E55"/>
  <c r="G43"/>
  <c r="G45"/>
  <c r="G46"/>
  <c r="G47"/>
  <c r="G48"/>
  <c r="G49"/>
  <c r="G50"/>
  <c r="G51"/>
  <c r="G52"/>
  <c r="G53"/>
  <c r="G54"/>
  <c r="G55"/>
  <c r="G56"/>
  <c r="E57"/>
  <c r="G57"/>
</calcChain>
</file>

<file path=xl/sharedStrings.xml><?xml version="1.0" encoding="utf-8"?>
<sst xmlns="http://schemas.openxmlformats.org/spreadsheetml/2006/main" count="47" uniqueCount="20">
  <si>
    <t>カーボンファイバー強化プラスチック</t>
    <rPh sb="9" eb="11">
      <t>キョウカ</t>
    </rPh>
    <phoneticPr fontId="1"/>
  </si>
  <si>
    <t>ステンレス</t>
    <phoneticPr fontId="1"/>
  </si>
  <si>
    <t>鉄</t>
    <rPh sb="0" eb="1">
      <t>テツ</t>
    </rPh>
    <phoneticPr fontId="1"/>
  </si>
  <si>
    <t>a</t>
    <phoneticPr fontId="1"/>
  </si>
  <si>
    <t>b</t>
    <phoneticPr fontId="1"/>
  </si>
  <si>
    <t>l</t>
    <phoneticPr fontId="1"/>
  </si>
  <si>
    <t>d</t>
    <phoneticPr fontId="1"/>
  </si>
  <si>
    <t>r</t>
    <phoneticPr fontId="1"/>
  </si>
  <si>
    <t>E</t>
    <phoneticPr fontId="1"/>
  </si>
  <si>
    <t>\Delta m / \Delta S</t>
    <phoneticPr fontId="1"/>
  </si>
  <si>
    <t>D</t>
    <phoneticPr fontId="1"/>
  </si>
  <si>
    <t>SUM</t>
    <phoneticPr fontId="1"/>
  </si>
  <si>
    <t>(X_i)^2</t>
    <phoneticPr fontId="1"/>
  </si>
  <si>
    <t>(X_i)</t>
    <phoneticPr fontId="1"/>
  </si>
  <si>
    <t>N*SUM(X_i^2)</t>
    <phoneticPr fontId="1"/>
  </si>
  <si>
    <t>SUM(X_i)^2</t>
    <phoneticPr fontId="1"/>
  </si>
  <si>
    <t>D_1</t>
    <phoneticPr fontId="1"/>
  </si>
  <si>
    <t>(X_i)*(Y_i)</t>
    <phoneticPr fontId="1"/>
  </si>
  <si>
    <t>(Y_i)</t>
    <phoneticPr fontId="1"/>
  </si>
  <si>
    <t>D_2</t>
    <phoneticPr fontId="1"/>
  </si>
</sst>
</file>

<file path=xl/styles.xml><?xml version="1.0" encoding="utf-8"?>
<styleSheet xmlns="http://schemas.openxmlformats.org/spreadsheetml/2006/main">
  <numFmts count="5">
    <numFmt numFmtId="176" formatCode="0.0_ "/>
    <numFmt numFmtId="177" formatCode="0.000_ "/>
    <numFmt numFmtId="178" formatCode="0.00.E+00"/>
    <numFmt numFmtId="179" formatCode="0.00_);[Red]\(0.00\)"/>
    <numFmt numFmtId="180" formatCode="0_);[Red]\(0\)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7" fontId="0" fillId="2" borderId="0" xfId="0" applyNumberFormat="1" applyFill="1">
      <alignment vertical="center"/>
    </xf>
    <xf numFmtId="18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Sheet1!$B$2:$B$16</c:f>
              <c:numCache>
                <c:formatCode>General</c:formatCode>
                <c:ptCount val="15"/>
                <c:pt idx="0">
                  <c:v>0</c:v>
                </c:pt>
                <c:pt idx="1">
                  <c:v>199.8</c:v>
                </c:pt>
                <c:pt idx="2">
                  <c:v>399.6</c:v>
                </c:pt>
                <c:pt idx="3">
                  <c:v>599.40000000000009</c:v>
                </c:pt>
                <c:pt idx="4">
                  <c:v>799.2</c:v>
                </c:pt>
                <c:pt idx="5">
                  <c:v>999</c:v>
                </c:pt>
                <c:pt idx="6">
                  <c:v>1198.8000000000002</c:v>
                </c:pt>
                <c:pt idx="7">
                  <c:v>1398.6000000000001</c:v>
                </c:pt>
                <c:pt idx="8">
                  <c:v>1198.8000000000002</c:v>
                </c:pt>
                <c:pt idx="9">
                  <c:v>999</c:v>
                </c:pt>
                <c:pt idx="10">
                  <c:v>799.2</c:v>
                </c:pt>
                <c:pt idx="11">
                  <c:v>599.40000000000009</c:v>
                </c:pt>
                <c:pt idx="12">
                  <c:v>399.6</c:v>
                </c:pt>
                <c:pt idx="13">
                  <c:v>199.8</c:v>
                </c:pt>
                <c:pt idx="14">
                  <c:v>0</c:v>
                </c:pt>
              </c:numCache>
            </c:numRef>
          </c:xVal>
          <c:yVal>
            <c:numRef>
              <c:f>Sheet1!$E$2:$E$16</c:f>
              <c:numCache>
                <c:formatCode>General</c:formatCode>
                <c:ptCount val="15"/>
                <c:pt idx="0">
                  <c:v>138.80000000000001</c:v>
                </c:pt>
                <c:pt idx="1">
                  <c:v>145.9</c:v>
                </c:pt>
                <c:pt idx="2">
                  <c:v>152.9</c:v>
                </c:pt>
                <c:pt idx="3">
                  <c:v>160.19999999999999</c:v>
                </c:pt>
                <c:pt idx="4">
                  <c:v>167.3</c:v>
                </c:pt>
                <c:pt idx="5">
                  <c:v>174.5</c:v>
                </c:pt>
                <c:pt idx="6">
                  <c:v>181.7</c:v>
                </c:pt>
                <c:pt idx="7">
                  <c:v>188.9</c:v>
                </c:pt>
                <c:pt idx="8">
                  <c:v>181.8</c:v>
                </c:pt>
                <c:pt idx="9" formatCode="0.0_ ">
                  <c:v>175</c:v>
                </c:pt>
                <c:pt idx="10">
                  <c:v>167.8</c:v>
                </c:pt>
                <c:pt idx="11">
                  <c:v>160.80000000000001</c:v>
                </c:pt>
                <c:pt idx="12">
                  <c:v>153.80000000000001</c:v>
                </c:pt>
                <c:pt idx="13">
                  <c:v>146.6</c:v>
                </c:pt>
                <c:pt idx="14">
                  <c:v>139.6</c:v>
                </c:pt>
              </c:numCache>
            </c:numRef>
          </c:yVal>
        </c:ser>
        <c:axId val="75504640"/>
        <c:axId val="77107584"/>
      </c:scatterChart>
      <c:valAx>
        <c:axId val="75504640"/>
        <c:scaling>
          <c:orientation val="minMax"/>
        </c:scaling>
        <c:axPos val="b"/>
        <c:numFmt formatCode="General" sourceLinked="1"/>
        <c:tickLblPos val="nextTo"/>
        <c:crossAx val="77107584"/>
        <c:crosses val="autoZero"/>
        <c:crossBetween val="midCat"/>
      </c:valAx>
      <c:valAx>
        <c:axId val="77107584"/>
        <c:scaling>
          <c:orientation val="minMax"/>
          <c:max val="190"/>
          <c:min val="135"/>
        </c:scaling>
        <c:axPos val="l"/>
        <c:majorGridlines/>
        <c:numFmt formatCode="General" sourceLinked="1"/>
        <c:tickLblPos val="nextTo"/>
        <c:crossAx val="755046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Sheet1!$B$2:$B$16</c:f>
              <c:numCache>
                <c:formatCode>General</c:formatCode>
                <c:ptCount val="15"/>
                <c:pt idx="0">
                  <c:v>0</c:v>
                </c:pt>
                <c:pt idx="1">
                  <c:v>199.8</c:v>
                </c:pt>
                <c:pt idx="2">
                  <c:v>399.6</c:v>
                </c:pt>
                <c:pt idx="3">
                  <c:v>599.40000000000009</c:v>
                </c:pt>
                <c:pt idx="4">
                  <c:v>799.2</c:v>
                </c:pt>
                <c:pt idx="5">
                  <c:v>999</c:v>
                </c:pt>
                <c:pt idx="6">
                  <c:v>1198.8000000000002</c:v>
                </c:pt>
                <c:pt idx="7">
                  <c:v>1398.6000000000001</c:v>
                </c:pt>
                <c:pt idx="8">
                  <c:v>1198.8000000000002</c:v>
                </c:pt>
                <c:pt idx="9">
                  <c:v>999</c:v>
                </c:pt>
                <c:pt idx="10">
                  <c:v>799.2</c:v>
                </c:pt>
                <c:pt idx="11">
                  <c:v>599.40000000000009</c:v>
                </c:pt>
                <c:pt idx="12">
                  <c:v>399.6</c:v>
                </c:pt>
                <c:pt idx="13">
                  <c:v>199.8</c:v>
                </c:pt>
                <c:pt idx="14">
                  <c:v>0</c:v>
                </c:pt>
              </c:numCache>
            </c:numRef>
          </c:xVal>
          <c:yVal>
            <c:numRef>
              <c:f>Sheet1!$G$2:$G$16</c:f>
              <c:numCache>
                <c:formatCode>General</c:formatCode>
                <c:ptCount val="15"/>
                <c:pt idx="0">
                  <c:v>142.5</c:v>
                </c:pt>
                <c:pt idx="1">
                  <c:v>147.4</c:v>
                </c:pt>
                <c:pt idx="2">
                  <c:v>152.5</c:v>
                </c:pt>
                <c:pt idx="3">
                  <c:v>157.6</c:v>
                </c:pt>
                <c:pt idx="4">
                  <c:v>162.80000000000001</c:v>
                </c:pt>
                <c:pt idx="5">
                  <c:v>167.9</c:v>
                </c:pt>
                <c:pt idx="6">
                  <c:v>172.9</c:v>
                </c:pt>
                <c:pt idx="7" formatCode="0.0_ ">
                  <c:v>178</c:v>
                </c:pt>
                <c:pt idx="8">
                  <c:v>173.1</c:v>
                </c:pt>
                <c:pt idx="9" formatCode="0.0_ ">
                  <c:v>168</c:v>
                </c:pt>
                <c:pt idx="10">
                  <c:v>163.1</c:v>
                </c:pt>
                <c:pt idx="11">
                  <c:v>158.19999999999999</c:v>
                </c:pt>
                <c:pt idx="12">
                  <c:v>153.1</c:v>
                </c:pt>
                <c:pt idx="13">
                  <c:v>148.19999999999999</c:v>
                </c:pt>
                <c:pt idx="14">
                  <c:v>143.19999999999999</c:v>
                </c:pt>
              </c:numCache>
            </c:numRef>
          </c:yVal>
        </c:ser>
        <c:axId val="77267328"/>
        <c:axId val="77268864"/>
      </c:scatterChart>
      <c:valAx>
        <c:axId val="77267328"/>
        <c:scaling>
          <c:orientation val="minMax"/>
        </c:scaling>
        <c:axPos val="b"/>
        <c:numFmt formatCode="General" sourceLinked="1"/>
        <c:tickLblPos val="nextTo"/>
        <c:crossAx val="77268864"/>
        <c:crosses val="autoZero"/>
        <c:crossBetween val="midCat"/>
      </c:valAx>
      <c:valAx>
        <c:axId val="77268864"/>
        <c:scaling>
          <c:orientation val="minMax"/>
          <c:max val="180"/>
          <c:min val="140"/>
        </c:scaling>
        <c:axPos val="l"/>
        <c:majorGridlines/>
        <c:numFmt formatCode="General" sourceLinked="1"/>
        <c:tickLblPos val="nextTo"/>
        <c:crossAx val="7726732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Sheet1!$C$2:$C$16</c:f>
              <c:numCache>
                <c:formatCode>General</c:formatCode>
                <c:ptCount val="15"/>
                <c:pt idx="0">
                  <c:v>145.30000000000001</c:v>
                </c:pt>
                <c:pt idx="1">
                  <c:v>155.80000000000001</c:v>
                </c:pt>
                <c:pt idx="2">
                  <c:v>166.1</c:v>
                </c:pt>
                <c:pt idx="3">
                  <c:v>176.5</c:v>
                </c:pt>
                <c:pt idx="4">
                  <c:v>186.9</c:v>
                </c:pt>
                <c:pt idx="5">
                  <c:v>197.3</c:v>
                </c:pt>
                <c:pt idx="6">
                  <c:v>207.6</c:v>
                </c:pt>
                <c:pt idx="7" formatCode="0.0_ ">
                  <c:v>218</c:v>
                </c:pt>
                <c:pt idx="8">
                  <c:v>207.6</c:v>
                </c:pt>
                <c:pt idx="9">
                  <c:v>197.4</c:v>
                </c:pt>
                <c:pt idx="10">
                  <c:v>187.2</c:v>
                </c:pt>
                <c:pt idx="11">
                  <c:v>176.8</c:v>
                </c:pt>
                <c:pt idx="12">
                  <c:v>166.6</c:v>
                </c:pt>
                <c:pt idx="13">
                  <c:v>156.30000000000001</c:v>
                </c:pt>
                <c:pt idx="14" formatCode="0.0_ ">
                  <c:v>146</c:v>
                </c:pt>
              </c:numCache>
            </c:numRef>
          </c:xVal>
          <c:yVal>
            <c:numRef>
              <c:f>Sheet1!$B$2:$B$16</c:f>
              <c:numCache>
                <c:formatCode>General</c:formatCode>
                <c:ptCount val="15"/>
                <c:pt idx="0">
                  <c:v>0</c:v>
                </c:pt>
                <c:pt idx="1">
                  <c:v>199.8</c:v>
                </c:pt>
                <c:pt idx="2">
                  <c:v>399.6</c:v>
                </c:pt>
                <c:pt idx="3">
                  <c:v>599.40000000000009</c:v>
                </c:pt>
                <c:pt idx="4">
                  <c:v>799.2</c:v>
                </c:pt>
                <c:pt idx="5">
                  <c:v>999</c:v>
                </c:pt>
                <c:pt idx="6">
                  <c:v>1198.8000000000002</c:v>
                </c:pt>
                <c:pt idx="7">
                  <c:v>1398.6000000000001</c:v>
                </c:pt>
                <c:pt idx="8">
                  <c:v>1198.8000000000002</c:v>
                </c:pt>
                <c:pt idx="9">
                  <c:v>999</c:v>
                </c:pt>
                <c:pt idx="10">
                  <c:v>799.2</c:v>
                </c:pt>
                <c:pt idx="11">
                  <c:v>599.40000000000009</c:v>
                </c:pt>
                <c:pt idx="12">
                  <c:v>399.6</c:v>
                </c:pt>
                <c:pt idx="13">
                  <c:v>199.8</c:v>
                </c:pt>
                <c:pt idx="14">
                  <c:v>0</c:v>
                </c:pt>
              </c:numCache>
            </c:numRef>
          </c:yVal>
        </c:ser>
        <c:axId val="77293440"/>
        <c:axId val="77294976"/>
      </c:scatterChart>
      <c:valAx>
        <c:axId val="77293440"/>
        <c:scaling>
          <c:orientation val="minMax"/>
        </c:scaling>
        <c:axPos val="b"/>
        <c:numFmt formatCode="General" sourceLinked="1"/>
        <c:tickLblPos val="nextTo"/>
        <c:crossAx val="77294976"/>
        <c:crosses val="autoZero"/>
        <c:crossBetween val="midCat"/>
      </c:valAx>
      <c:valAx>
        <c:axId val="77294976"/>
        <c:scaling>
          <c:orientation val="minMax"/>
        </c:scaling>
        <c:axPos val="l"/>
        <c:majorGridlines/>
        <c:numFmt formatCode="General" sourceLinked="1"/>
        <c:tickLblPos val="nextTo"/>
        <c:crossAx val="772934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Sheet1!$E$2:$E$16</c:f>
              <c:numCache>
                <c:formatCode>General</c:formatCode>
                <c:ptCount val="15"/>
                <c:pt idx="0">
                  <c:v>138.80000000000001</c:v>
                </c:pt>
                <c:pt idx="1">
                  <c:v>145.9</c:v>
                </c:pt>
                <c:pt idx="2">
                  <c:v>152.9</c:v>
                </c:pt>
                <c:pt idx="3">
                  <c:v>160.19999999999999</c:v>
                </c:pt>
                <c:pt idx="4">
                  <c:v>167.3</c:v>
                </c:pt>
                <c:pt idx="5">
                  <c:v>174.5</c:v>
                </c:pt>
                <c:pt idx="6">
                  <c:v>181.7</c:v>
                </c:pt>
                <c:pt idx="7">
                  <c:v>188.9</c:v>
                </c:pt>
                <c:pt idx="8">
                  <c:v>181.8</c:v>
                </c:pt>
                <c:pt idx="9" formatCode="0.0_ ">
                  <c:v>175</c:v>
                </c:pt>
                <c:pt idx="10">
                  <c:v>167.8</c:v>
                </c:pt>
                <c:pt idx="11">
                  <c:v>160.80000000000001</c:v>
                </c:pt>
                <c:pt idx="12">
                  <c:v>153.80000000000001</c:v>
                </c:pt>
                <c:pt idx="13">
                  <c:v>146.6</c:v>
                </c:pt>
                <c:pt idx="14">
                  <c:v>139.6</c:v>
                </c:pt>
              </c:numCache>
            </c:numRef>
          </c:xVal>
          <c:yVal>
            <c:numRef>
              <c:f>Sheet1!$B$2:$B$16</c:f>
              <c:numCache>
                <c:formatCode>General</c:formatCode>
                <c:ptCount val="15"/>
                <c:pt idx="0">
                  <c:v>0</c:v>
                </c:pt>
                <c:pt idx="1">
                  <c:v>199.8</c:v>
                </c:pt>
                <c:pt idx="2">
                  <c:v>399.6</c:v>
                </c:pt>
                <c:pt idx="3">
                  <c:v>599.40000000000009</c:v>
                </c:pt>
                <c:pt idx="4">
                  <c:v>799.2</c:v>
                </c:pt>
                <c:pt idx="5">
                  <c:v>999</c:v>
                </c:pt>
                <c:pt idx="6">
                  <c:v>1198.8000000000002</c:v>
                </c:pt>
                <c:pt idx="7">
                  <c:v>1398.6000000000001</c:v>
                </c:pt>
                <c:pt idx="8">
                  <c:v>1198.8000000000002</c:v>
                </c:pt>
                <c:pt idx="9">
                  <c:v>999</c:v>
                </c:pt>
                <c:pt idx="10">
                  <c:v>799.2</c:v>
                </c:pt>
                <c:pt idx="11">
                  <c:v>599.40000000000009</c:v>
                </c:pt>
                <c:pt idx="12">
                  <c:v>399.6</c:v>
                </c:pt>
                <c:pt idx="13">
                  <c:v>199.8</c:v>
                </c:pt>
                <c:pt idx="14">
                  <c:v>0</c:v>
                </c:pt>
              </c:numCache>
            </c:numRef>
          </c:yVal>
        </c:ser>
        <c:axId val="77315456"/>
        <c:axId val="77599872"/>
      </c:scatterChart>
      <c:valAx>
        <c:axId val="77315456"/>
        <c:scaling>
          <c:orientation val="minMax"/>
        </c:scaling>
        <c:axPos val="b"/>
        <c:numFmt formatCode="General" sourceLinked="1"/>
        <c:tickLblPos val="nextTo"/>
        <c:crossAx val="77599872"/>
        <c:crosses val="autoZero"/>
        <c:crossBetween val="midCat"/>
      </c:valAx>
      <c:valAx>
        <c:axId val="77599872"/>
        <c:scaling>
          <c:orientation val="minMax"/>
        </c:scaling>
        <c:axPos val="l"/>
        <c:majorGridlines/>
        <c:numFmt formatCode="General" sourceLinked="1"/>
        <c:tickLblPos val="nextTo"/>
        <c:crossAx val="7731545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Sheet1!$G$2:$G$16</c:f>
              <c:numCache>
                <c:formatCode>General</c:formatCode>
                <c:ptCount val="15"/>
                <c:pt idx="0">
                  <c:v>142.5</c:v>
                </c:pt>
                <c:pt idx="1">
                  <c:v>147.4</c:v>
                </c:pt>
                <c:pt idx="2">
                  <c:v>152.5</c:v>
                </c:pt>
                <c:pt idx="3">
                  <c:v>157.6</c:v>
                </c:pt>
                <c:pt idx="4">
                  <c:v>162.80000000000001</c:v>
                </c:pt>
                <c:pt idx="5">
                  <c:v>167.9</c:v>
                </c:pt>
                <c:pt idx="6">
                  <c:v>172.9</c:v>
                </c:pt>
                <c:pt idx="7" formatCode="0.0_ ">
                  <c:v>178</c:v>
                </c:pt>
                <c:pt idx="8">
                  <c:v>173.1</c:v>
                </c:pt>
                <c:pt idx="9" formatCode="0.0_ ">
                  <c:v>168</c:v>
                </c:pt>
                <c:pt idx="10">
                  <c:v>163.1</c:v>
                </c:pt>
                <c:pt idx="11">
                  <c:v>158.19999999999999</c:v>
                </c:pt>
                <c:pt idx="12">
                  <c:v>153.1</c:v>
                </c:pt>
                <c:pt idx="13">
                  <c:v>148.19999999999999</c:v>
                </c:pt>
                <c:pt idx="14">
                  <c:v>143.19999999999999</c:v>
                </c:pt>
              </c:numCache>
            </c:numRef>
          </c:xVal>
          <c:yVal>
            <c:numRef>
              <c:f>Sheet1!$B$2:$B$16</c:f>
              <c:numCache>
                <c:formatCode>General</c:formatCode>
                <c:ptCount val="15"/>
                <c:pt idx="0">
                  <c:v>0</c:v>
                </c:pt>
                <c:pt idx="1">
                  <c:v>199.8</c:v>
                </c:pt>
                <c:pt idx="2">
                  <c:v>399.6</c:v>
                </c:pt>
                <c:pt idx="3">
                  <c:v>599.40000000000009</c:v>
                </c:pt>
                <c:pt idx="4">
                  <c:v>799.2</c:v>
                </c:pt>
                <c:pt idx="5">
                  <c:v>999</c:v>
                </c:pt>
                <c:pt idx="6">
                  <c:v>1198.8000000000002</c:v>
                </c:pt>
                <c:pt idx="7">
                  <c:v>1398.6000000000001</c:v>
                </c:pt>
                <c:pt idx="8">
                  <c:v>1198.8000000000002</c:v>
                </c:pt>
                <c:pt idx="9">
                  <c:v>999</c:v>
                </c:pt>
                <c:pt idx="10">
                  <c:v>799.2</c:v>
                </c:pt>
                <c:pt idx="11">
                  <c:v>599.40000000000009</c:v>
                </c:pt>
                <c:pt idx="12">
                  <c:v>399.6</c:v>
                </c:pt>
                <c:pt idx="13">
                  <c:v>199.8</c:v>
                </c:pt>
                <c:pt idx="14">
                  <c:v>0</c:v>
                </c:pt>
              </c:numCache>
            </c:numRef>
          </c:yVal>
        </c:ser>
        <c:axId val="77620352"/>
        <c:axId val="77621888"/>
      </c:scatterChart>
      <c:valAx>
        <c:axId val="77620352"/>
        <c:scaling>
          <c:orientation val="minMax"/>
        </c:scaling>
        <c:axPos val="b"/>
        <c:numFmt formatCode="General" sourceLinked="1"/>
        <c:tickLblPos val="nextTo"/>
        <c:crossAx val="77621888"/>
        <c:crosses val="autoZero"/>
        <c:crossBetween val="midCat"/>
      </c:valAx>
      <c:valAx>
        <c:axId val="77621888"/>
        <c:scaling>
          <c:orientation val="minMax"/>
        </c:scaling>
        <c:axPos val="l"/>
        <c:majorGridlines/>
        <c:numFmt formatCode="General" sourceLinked="1"/>
        <c:tickLblPos val="nextTo"/>
        <c:crossAx val="7762035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Sheet1!$B$2:$B$16</c:f>
              <c:numCache>
                <c:formatCode>General</c:formatCode>
                <c:ptCount val="15"/>
                <c:pt idx="0">
                  <c:v>0</c:v>
                </c:pt>
                <c:pt idx="1">
                  <c:v>199.8</c:v>
                </c:pt>
                <c:pt idx="2">
                  <c:v>399.6</c:v>
                </c:pt>
                <c:pt idx="3">
                  <c:v>599.40000000000009</c:v>
                </c:pt>
                <c:pt idx="4">
                  <c:v>799.2</c:v>
                </c:pt>
                <c:pt idx="5">
                  <c:v>999</c:v>
                </c:pt>
                <c:pt idx="6">
                  <c:v>1198.8000000000002</c:v>
                </c:pt>
                <c:pt idx="7">
                  <c:v>1398.6000000000001</c:v>
                </c:pt>
                <c:pt idx="8">
                  <c:v>1198.8000000000002</c:v>
                </c:pt>
                <c:pt idx="9">
                  <c:v>999</c:v>
                </c:pt>
                <c:pt idx="10">
                  <c:v>799.2</c:v>
                </c:pt>
                <c:pt idx="11">
                  <c:v>599.40000000000009</c:v>
                </c:pt>
                <c:pt idx="12">
                  <c:v>399.6</c:v>
                </c:pt>
                <c:pt idx="13">
                  <c:v>199.8</c:v>
                </c:pt>
                <c:pt idx="14">
                  <c:v>0</c:v>
                </c:pt>
              </c:numCache>
            </c:numRef>
          </c:xVal>
          <c:yVal>
            <c:numRef>
              <c:f>Sheet1!$C$2:$C$16</c:f>
              <c:numCache>
                <c:formatCode>General</c:formatCode>
                <c:ptCount val="15"/>
                <c:pt idx="0">
                  <c:v>145.30000000000001</c:v>
                </c:pt>
                <c:pt idx="1">
                  <c:v>155.80000000000001</c:v>
                </c:pt>
                <c:pt idx="2">
                  <c:v>166.1</c:v>
                </c:pt>
                <c:pt idx="3">
                  <c:v>176.5</c:v>
                </c:pt>
                <c:pt idx="4">
                  <c:v>186.9</c:v>
                </c:pt>
                <c:pt idx="5">
                  <c:v>197.3</c:v>
                </c:pt>
                <c:pt idx="6">
                  <c:v>207.6</c:v>
                </c:pt>
                <c:pt idx="7" formatCode="0.0_ ">
                  <c:v>218</c:v>
                </c:pt>
                <c:pt idx="8">
                  <c:v>207.6</c:v>
                </c:pt>
                <c:pt idx="9">
                  <c:v>197.4</c:v>
                </c:pt>
                <c:pt idx="10">
                  <c:v>187.2</c:v>
                </c:pt>
                <c:pt idx="11">
                  <c:v>176.8</c:v>
                </c:pt>
                <c:pt idx="12">
                  <c:v>166.6</c:v>
                </c:pt>
                <c:pt idx="13">
                  <c:v>156.30000000000001</c:v>
                </c:pt>
                <c:pt idx="14" formatCode="0.0_ ">
                  <c:v>146</c:v>
                </c:pt>
              </c:numCache>
            </c:numRef>
          </c:yVal>
        </c:ser>
        <c:axId val="77642368"/>
        <c:axId val="77672832"/>
      </c:scatterChart>
      <c:valAx>
        <c:axId val="77642368"/>
        <c:scaling>
          <c:orientation val="minMax"/>
        </c:scaling>
        <c:axPos val="b"/>
        <c:numFmt formatCode="General" sourceLinked="1"/>
        <c:tickLblPos val="nextTo"/>
        <c:crossAx val="77672832"/>
        <c:crosses val="autoZero"/>
        <c:crossBetween val="midCat"/>
      </c:valAx>
      <c:valAx>
        <c:axId val="77672832"/>
        <c:scaling>
          <c:orientation val="minMax"/>
        </c:scaling>
        <c:axPos val="l"/>
        <c:majorGridlines/>
        <c:numFmt formatCode="General" sourceLinked="1"/>
        <c:tickLblPos val="nextTo"/>
        <c:crossAx val="7764236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676275</xdr:colOff>
      <xdr:row>19</xdr:row>
      <xdr:rowOff>9525</xdr:rowOff>
    </xdr:from>
    <xdr:to>
      <xdr:col>14</xdr:col>
      <xdr:colOff>447675</xdr:colOff>
      <xdr:row>37</xdr:row>
      <xdr:rowOff>9525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676275</xdr:colOff>
      <xdr:row>38</xdr:row>
      <xdr:rowOff>104775</xdr:rowOff>
    </xdr:from>
    <xdr:to>
      <xdr:col>14</xdr:col>
      <xdr:colOff>447675</xdr:colOff>
      <xdr:row>57</xdr:row>
      <xdr:rowOff>104775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21</xdr:col>
      <xdr:colOff>457200</xdr:colOff>
      <xdr:row>16</xdr:row>
      <xdr:rowOff>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9525</xdr:colOff>
      <xdr:row>19</xdr:row>
      <xdr:rowOff>19050</xdr:rowOff>
    </xdr:from>
    <xdr:to>
      <xdr:col>21</xdr:col>
      <xdr:colOff>466725</xdr:colOff>
      <xdr:row>35</xdr:row>
      <xdr:rowOff>19050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676275</xdr:colOff>
      <xdr:row>38</xdr:row>
      <xdr:rowOff>104775</xdr:rowOff>
    </xdr:from>
    <xdr:to>
      <xdr:col>21</xdr:col>
      <xdr:colOff>447675</xdr:colOff>
      <xdr:row>54</xdr:row>
      <xdr:rowOff>104775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457200</xdr:colOff>
      <xdr:row>18</xdr:row>
      <xdr:rowOff>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8576"/>
  <sheetViews>
    <sheetView topLeftCell="A37" workbookViewId="0">
      <selection activeCell="A37" sqref="A37"/>
    </sheetView>
  </sheetViews>
  <sheetFormatPr defaultRowHeight="13.5"/>
  <cols>
    <col min="3" max="3" width="9.25" bestFit="1" customWidth="1"/>
    <col min="5" max="5" width="9.25" bestFit="1" customWidth="1"/>
    <col min="7" max="7" width="9.25" bestFit="1" customWidth="1"/>
  </cols>
  <sheetData>
    <row r="1" spans="1:7">
      <c r="B1">
        <v>199.8</v>
      </c>
      <c r="C1" t="s">
        <v>0</v>
      </c>
      <c r="E1" t="s">
        <v>1</v>
      </c>
      <c r="G1" t="s">
        <v>2</v>
      </c>
    </row>
    <row r="2" spans="1:7">
      <c r="A2">
        <v>0</v>
      </c>
      <c r="B2">
        <f>B$1*A2</f>
        <v>0</v>
      </c>
      <c r="C2">
        <v>145.30000000000001</v>
      </c>
      <c r="E2">
        <v>138.80000000000001</v>
      </c>
      <c r="G2">
        <v>142.5</v>
      </c>
    </row>
    <row r="3" spans="1:7">
      <c r="A3">
        <v>1</v>
      </c>
      <c r="B3">
        <f t="shared" ref="B3:B16" si="0">B$1*A3</f>
        <v>199.8</v>
      </c>
      <c r="C3">
        <v>155.80000000000001</v>
      </c>
      <c r="E3">
        <v>145.9</v>
      </c>
      <c r="G3">
        <v>147.4</v>
      </c>
    </row>
    <row r="4" spans="1:7">
      <c r="A4">
        <v>2</v>
      </c>
      <c r="B4">
        <f t="shared" si="0"/>
        <v>399.6</v>
      </c>
      <c r="C4">
        <v>166.1</v>
      </c>
      <c r="E4">
        <v>152.9</v>
      </c>
      <c r="G4">
        <v>152.5</v>
      </c>
    </row>
    <row r="5" spans="1:7">
      <c r="A5">
        <v>3</v>
      </c>
      <c r="B5">
        <f t="shared" si="0"/>
        <v>599.40000000000009</v>
      </c>
      <c r="C5">
        <v>176.5</v>
      </c>
      <c r="E5">
        <v>160.19999999999999</v>
      </c>
      <c r="G5">
        <v>157.6</v>
      </c>
    </row>
    <row r="6" spans="1:7">
      <c r="A6">
        <v>4</v>
      </c>
      <c r="B6">
        <f t="shared" si="0"/>
        <v>799.2</v>
      </c>
      <c r="C6">
        <v>186.9</v>
      </c>
      <c r="E6">
        <v>167.3</v>
      </c>
      <c r="G6">
        <v>162.80000000000001</v>
      </c>
    </row>
    <row r="7" spans="1:7">
      <c r="A7">
        <v>5</v>
      </c>
      <c r="B7">
        <f t="shared" si="0"/>
        <v>999</v>
      </c>
      <c r="C7">
        <v>197.3</v>
      </c>
      <c r="E7">
        <v>174.5</v>
      </c>
      <c r="G7">
        <v>167.9</v>
      </c>
    </row>
    <row r="8" spans="1:7">
      <c r="A8">
        <v>6</v>
      </c>
      <c r="B8">
        <f t="shared" si="0"/>
        <v>1198.8000000000002</v>
      </c>
      <c r="C8">
        <v>207.6</v>
      </c>
      <c r="E8">
        <v>181.7</v>
      </c>
      <c r="G8">
        <v>172.9</v>
      </c>
    </row>
    <row r="9" spans="1:7">
      <c r="A9">
        <v>7</v>
      </c>
      <c r="B9">
        <f t="shared" si="0"/>
        <v>1398.6000000000001</v>
      </c>
      <c r="C9" s="1">
        <v>218</v>
      </c>
      <c r="E9">
        <v>188.9</v>
      </c>
      <c r="G9" s="1">
        <v>178</v>
      </c>
    </row>
    <row r="10" spans="1:7">
      <c r="A10">
        <v>6</v>
      </c>
      <c r="B10">
        <f t="shared" si="0"/>
        <v>1198.8000000000002</v>
      </c>
      <c r="C10">
        <v>207.6</v>
      </c>
      <c r="E10">
        <v>181.8</v>
      </c>
      <c r="G10">
        <v>173.1</v>
      </c>
    </row>
    <row r="11" spans="1:7">
      <c r="A11">
        <v>5</v>
      </c>
      <c r="B11">
        <f t="shared" si="0"/>
        <v>999</v>
      </c>
      <c r="C11">
        <v>197.4</v>
      </c>
      <c r="E11" s="1">
        <v>175</v>
      </c>
      <c r="G11" s="1">
        <v>168</v>
      </c>
    </row>
    <row r="12" spans="1:7">
      <c r="A12">
        <v>4</v>
      </c>
      <c r="B12">
        <f t="shared" si="0"/>
        <v>799.2</v>
      </c>
      <c r="C12">
        <v>187.2</v>
      </c>
      <c r="E12">
        <v>167.8</v>
      </c>
      <c r="G12">
        <v>163.1</v>
      </c>
    </row>
    <row r="13" spans="1:7">
      <c r="A13">
        <v>3</v>
      </c>
      <c r="B13">
        <f t="shared" si="0"/>
        <v>599.40000000000009</v>
      </c>
      <c r="C13">
        <v>176.8</v>
      </c>
      <c r="E13">
        <v>160.80000000000001</v>
      </c>
      <c r="G13">
        <v>158.19999999999999</v>
      </c>
    </row>
    <row r="14" spans="1:7">
      <c r="A14">
        <v>2</v>
      </c>
      <c r="B14">
        <f t="shared" si="0"/>
        <v>399.6</v>
      </c>
      <c r="C14">
        <v>166.6</v>
      </c>
      <c r="E14">
        <v>153.80000000000001</v>
      </c>
      <c r="G14">
        <v>153.1</v>
      </c>
    </row>
    <row r="15" spans="1:7">
      <c r="A15">
        <v>1</v>
      </c>
      <c r="B15">
        <f t="shared" si="0"/>
        <v>199.8</v>
      </c>
      <c r="C15">
        <v>156.30000000000001</v>
      </c>
      <c r="E15">
        <v>146.6</v>
      </c>
      <c r="G15">
        <v>148.19999999999999</v>
      </c>
    </row>
    <row r="16" spans="1:7">
      <c r="A16">
        <v>0</v>
      </c>
      <c r="B16">
        <f t="shared" si="0"/>
        <v>0</v>
      </c>
      <c r="C16" s="1">
        <v>146</v>
      </c>
      <c r="E16">
        <v>139.6</v>
      </c>
      <c r="G16">
        <v>143.19999999999999</v>
      </c>
    </row>
    <row r="18" spans="1:7">
      <c r="A18" t="s">
        <v>3</v>
      </c>
      <c r="C18">
        <v>4.88</v>
      </c>
      <c r="E18" s="2">
        <v>3.95</v>
      </c>
      <c r="G18">
        <v>4.4020000000000001</v>
      </c>
    </row>
    <row r="19" spans="1:7">
      <c r="C19">
        <v>5.0090000000000003</v>
      </c>
      <c r="E19">
        <v>3.968</v>
      </c>
      <c r="G19">
        <v>4.4180000000000001</v>
      </c>
    </row>
    <row r="20" spans="1:7">
      <c r="C20">
        <v>4.9820000000000002</v>
      </c>
      <c r="E20">
        <v>3.9620000000000002</v>
      </c>
      <c r="G20">
        <v>4.41</v>
      </c>
    </row>
    <row r="21" spans="1:7">
      <c r="C21">
        <v>4.9219999999999997</v>
      </c>
      <c r="E21">
        <v>3.9489999999999998</v>
      </c>
      <c r="G21">
        <v>4.4279999999999999</v>
      </c>
    </row>
    <row r="22" spans="1:7">
      <c r="C22">
        <v>5.0049999999999999</v>
      </c>
    </row>
    <row r="23" spans="1:7">
      <c r="C23">
        <v>4.9589999999999996</v>
      </c>
    </row>
    <row r="24" spans="1:7" s="3" customFormat="1">
      <c r="C24" s="7">
        <f>AVERAGE(C19:C23)</f>
        <v>4.9753999999999996</v>
      </c>
      <c r="D24" s="7"/>
      <c r="E24" s="7">
        <f>AVERAGE(E18:E23)</f>
        <v>3.9572500000000002</v>
      </c>
      <c r="F24" s="7"/>
      <c r="G24" s="7">
        <f>AVERAGE(G18:G23)</f>
        <v>4.4145000000000003</v>
      </c>
    </row>
    <row r="25" spans="1:7">
      <c r="A25" t="s">
        <v>4</v>
      </c>
      <c r="C25">
        <v>20.158999999999999</v>
      </c>
      <c r="E25">
        <v>20.013999999999999</v>
      </c>
      <c r="G25">
        <v>18.844000000000001</v>
      </c>
    </row>
    <row r="26" spans="1:7">
      <c r="C26">
        <v>20.616</v>
      </c>
      <c r="E26">
        <v>20.021999999999998</v>
      </c>
      <c r="G26">
        <v>18.87</v>
      </c>
    </row>
    <row r="27" spans="1:7">
      <c r="C27">
        <v>21.132000000000001</v>
      </c>
      <c r="G27">
        <v>18.818000000000001</v>
      </c>
    </row>
    <row r="29" spans="1:7" s="3" customFormat="1">
      <c r="C29" s="7">
        <f>AVERAGE(C25:C28)</f>
        <v>20.635666666666665</v>
      </c>
      <c r="E29" s="3">
        <f>AVERAGE(E25:E28)</f>
        <v>20.018000000000001</v>
      </c>
      <c r="G29" s="3">
        <f>AVERAGE(G25:G28)</f>
        <v>18.843999999999998</v>
      </c>
    </row>
    <row r="30" spans="1:7">
      <c r="A30" t="s">
        <v>5</v>
      </c>
      <c r="C30">
        <v>399.9</v>
      </c>
      <c r="E30">
        <f>C30</f>
        <v>399.9</v>
      </c>
      <c r="G30">
        <f>C30</f>
        <v>399.9</v>
      </c>
    </row>
    <row r="31" spans="1:7">
      <c r="C31">
        <v>399.8</v>
      </c>
      <c r="E31">
        <f>C31</f>
        <v>399.8</v>
      </c>
      <c r="G31">
        <f>C31</f>
        <v>399.8</v>
      </c>
    </row>
    <row r="32" spans="1:7">
      <c r="C32">
        <v>400.1</v>
      </c>
      <c r="E32">
        <f>C32</f>
        <v>400.1</v>
      </c>
      <c r="G32">
        <f>C32</f>
        <v>400.1</v>
      </c>
    </row>
    <row r="33" spans="1:7" s="3" customFormat="1">
      <c r="C33" s="4">
        <f>AVERAGE(C30:C32)</f>
        <v>399.93333333333339</v>
      </c>
      <c r="D33" s="4"/>
      <c r="E33" s="4">
        <f>AVERAGE(E30:E32)</f>
        <v>399.93333333333339</v>
      </c>
      <c r="F33" s="4"/>
      <c r="G33" s="4">
        <f>AVERAGE(G30:G32)</f>
        <v>399.93333333333339</v>
      </c>
    </row>
    <row r="34" spans="1:7">
      <c r="A34" t="s">
        <v>6</v>
      </c>
      <c r="C34">
        <v>930.5</v>
      </c>
      <c r="E34">
        <v>930.1</v>
      </c>
      <c r="G34">
        <v>929.9</v>
      </c>
    </row>
    <row r="35" spans="1:7">
      <c r="C35" s="1">
        <v>931</v>
      </c>
    </row>
    <row r="36" spans="1:7" s="3" customFormat="1">
      <c r="C36" s="4">
        <f>AVERAGE(C34:C35)</f>
        <v>930.75</v>
      </c>
      <c r="D36" s="4"/>
      <c r="E36" s="4">
        <f>AVERAGE(E34:E35)</f>
        <v>930.1</v>
      </c>
      <c r="F36" s="4"/>
      <c r="G36" s="4">
        <f>AVERAGE(G34:G35)</f>
        <v>929.9</v>
      </c>
    </row>
    <row r="37" spans="1:7">
      <c r="A37" t="s">
        <v>7</v>
      </c>
      <c r="C37" s="1">
        <v>35</v>
      </c>
      <c r="E37" s="1">
        <f>C37</f>
        <v>35</v>
      </c>
      <c r="G37" s="1">
        <f>C37</f>
        <v>35</v>
      </c>
    </row>
    <row r="38" spans="1:7">
      <c r="C38">
        <v>35.6</v>
      </c>
      <c r="E38" s="1">
        <f>C38</f>
        <v>35.6</v>
      </c>
      <c r="G38" s="1">
        <f>C38</f>
        <v>35.6</v>
      </c>
    </row>
    <row r="39" spans="1:7" s="3" customFormat="1">
      <c r="C39" s="4">
        <f>AVERAGE(C37:C38)</f>
        <v>35.299999999999997</v>
      </c>
      <c r="E39" s="4">
        <f>AVERAGE(E37:E38)</f>
        <v>35.299999999999997</v>
      </c>
      <c r="G39" s="4">
        <f>AVERAGE(G37:G38)</f>
        <v>35.299999999999997</v>
      </c>
    </row>
    <row r="40" spans="1:7">
      <c r="C40" s="5"/>
      <c r="E40" s="5"/>
      <c r="G40" s="5"/>
    </row>
    <row r="41" spans="1:7">
      <c r="A41" t="s">
        <v>9</v>
      </c>
      <c r="C41" s="6">
        <f>Sheet2!C26</f>
        <v>19.406847133757964</v>
      </c>
      <c r="D41" s="6"/>
      <c r="E41" s="6">
        <f>Sheet2!E26</f>
        <v>28.017241379310345</v>
      </c>
      <c r="F41" s="6"/>
      <c r="G41" s="6">
        <f>Sheet2!G26</f>
        <v>39.314516129032256</v>
      </c>
    </row>
    <row r="42" spans="1:7">
      <c r="C42" s="6">
        <f>'1'!L22</f>
        <v>19.344074274234817</v>
      </c>
      <c r="D42" s="6"/>
      <c r="E42" s="6">
        <f>'2'!L22</f>
        <v>28.119604200987272</v>
      </c>
      <c r="F42" s="6"/>
      <c r="G42" s="6">
        <f>'3'!L22</f>
        <v>39.691288567588948</v>
      </c>
    </row>
    <row r="43" spans="1:7">
      <c r="A43" t="s">
        <v>8</v>
      </c>
      <c r="B43">
        <v>0</v>
      </c>
      <c r="C43" s="5" t="e">
        <f>9.80665*1000/2*POWER(C$33,3)*C$36/POWER(C$24,3)/C$29/C$39*$B2/(C2-C$2)</f>
        <v>#DIV/0!</v>
      </c>
      <c r="E43" s="5" t="e">
        <f t="shared" ref="E43:E56" si="1">9.80665*1000/2*POWER(E$33,3)*E$36/POWER(E$24,3)/E$29/E$39*$B2/(E2-E$2)</f>
        <v>#DIV/0!</v>
      </c>
      <c r="G43" s="5" t="e">
        <f t="shared" ref="G43:G56" si="2">9.80665*1000/2*POWER(G$33,3)*G$36/POWER(G$24,3)/G$29/G$39*$B2/(G2-G$2)</f>
        <v>#DIV/0!</v>
      </c>
    </row>
    <row r="44" spans="1:7">
      <c r="B44">
        <v>1</v>
      </c>
      <c r="C44" s="5">
        <f>9.80665*1000/2*POWER(C$33,3)*C$36/POWER(C$24,3)/C$29/C$39*$B3/(C3-C$2)</f>
        <v>61917798057.127373</v>
      </c>
      <c r="E44" s="5">
        <f t="shared" si="1"/>
        <v>187475454224.16214</v>
      </c>
      <c r="G44" s="5">
        <f>9.80665*1000/2*POWER(G$33,3)*G$36/POWER(G$24,3)/G$29/G$39*$B3/(G3-G$2)</f>
        <v>207824515023.75351</v>
      </c>
    </row>
    <row r="45" spans="1:7">
      <c r="B45">
        <v>2</v>
      </c>
      <c r="C45" s="5">
        <f t="shared" ref="C45:C55" si="3">9.80665*1000/2*POWER(C$33,3)*C$36/POWER(C$24,3)/C$29/C$39*$B4/(C4-C$2)</f>
        <v>62513161499.984413</v>
      </c>
      <c r="E45" s="5">
        <f t="shared" si="1"/>
        <v>188805067374.68802</v>
      </c>
      <c r="G45" s="5">
        <f t="shared" si="2"/>
        <v>203668024723.27869</v>
      </c>
    </row>
    <row r="46" spans="1:7">
      <c r="B46">
        <v>3</v>
      </c>
      <c r="C46" s="5">
        <f t="shared" si="3"/>
        <v>62513161499.984406</v>
      </c>
      <c r="E46" s="5">
        <f t="shared" si="1"/>
        <v>186599400699.75021</v>
      </c>
      <c r="G46" s="5">
        <f t="shared" si="2"/>
        <v>202319229857.56171</v>
      </c>
    </row>
    <row r="47" spans="1:7">
      <c r="B47">
        <v>4</v>
      </c>
      <c r="C47" s="5">
        <f t="shared" si="3"/>
        <v>62513161499.984375</v>
      </c>
      <c r="E47" s="5">
        <f t="shared" si="1"/>
        <v>186817645612.84912</v>
      </c>
      <c r="G47" s="5">
        <f t="shared" si="2"/>
        <v>200658152436.72766</v>
      </c>
    </row>
    <row r="48" spans="1:7">
      <c r="B48">
        <v>5</v>
      </c>
      <c r="C48" s="5">
        <f t="shared" si="3"/>
        <v>62513161499.984367</v>
      </c>
      <c r="E48" s="5">
        <f t="shared" si="1"/>
        <v>186425171567.44403</v>
      </c>
      <c r="G48" s="5">
        <f t="shared" si="2"/>
        <v>200460654255.1955</v>
      </c>
    </row>
    <row r="49" spans="2:7">
      <c r="B49">
        <v>6</v>
      </c>
      <c r="C49" s="5">
        <f t="shared" si="3"/>
        <v>62613503653.274902</v>
      </c>
      <c r="E49" s="5">
        <f t="shared" si="1"/>
        <v>186164437061.75537</v>
      </c>
      <c r="G49" s="5">
        <f t="shared" si="2"/>
        <v>200988182292.70923</v>
      </c>
    </row>
    <row r="50" spans="2:7">
      <c r="B50">
        <v>7</v>
      </c>
      <c r="C50" s="5">
        <f t="shared" si="3"/>
        <v>62599149342.487801</v>
      </c>
      <c r="E50" s="5">
        <f t="shared" si="1"/>
        <v>185978644210.39621</v>
      </c>
      <c r="G50" s="5">
        <f t="shared" si="2"/>
        <v>200799460994.7818</v>
      </c>
    </row>
    <row r="51" spans="2:7">
      <c r="B51">
        <v>6</v>
      </c>
      <c r="C51" s="5">
        <f t="shared" si="3"/>
        <v>62613503653.274902</v>
      </c>
      <c r="E51" s="5">
        <f t="shared" si="1"/>
        <v>185731496510.44885</v>
      </c>
      <c r="G51" s="5">
        <f t="shared" si="2"/>
        <v>199674534042.43015</v>
      </c>
    </row>
    <row r="52" spans="2:7">
      <c r="B52">
        <v>5</v>
      </c>
      <c r="C52" s="5">
        <f t="shared" si="3"/>
        <v>62393174625.70417</v>
      </c>
      <c r="E52" s="5">
        <f t="shared" si="1"/>
        <v>183850238258.50143</v>
      </c>
      <c r="G52" s="5">
        <f t="shared" si="2"/>
        <v>199674534042.43008</v>
      </c>
    </row>
    <row r="53" spans="2:7">
      <c r="B53">
        <v>4</v>
      </c>
      <c r="C53" s="5">
        <f t="shared" si="3"/>
        <v>62065573231.488091</v>
      </c>
      <c r="E53" s="5">
        <f t="shared" si="1"/>
        <v>183596651722.97241</v>
      </c>
      <c r="G53" s="5">
        <f t="shared" si="2"/>
        <v>197735946333.28033</v>
      </c>
    </row>
    <row r="54" spans="2:7">
      <c r="B54">
        <v>3</v>
      </c>
      <c r="C54" s="5">
        <f t="shared" si="3"/>
        <v>61917798057.127388</v>
      </c>
      <c r="E54" s="5">
        <f t="shared" si="1"/>
        <v>181510326135.2114</v>
      </c>
      <c r="G54" s="5">
        <f t="shared" si="2"/>
        <v>194587284767.46387</v>
      </c>
    </row>
    <row r="55" spans="2:7">
      <c r="B55">
        <v>2</v>
      </c>
      <c r="C55" s="5">
        <f t="shared" si="3"/>
        <v>61045716394.350975</v>
      </c>
      <c r="E55" s="5">
        <f t="shared" si="1"/>
        <v>177476763332.20667</v>
      </c>
      <c r="G55" s="5">
        <f t="shared" si="2"/>
        <v>192139645965.35736</v>
      </c>
    </row>
    <row r="56" spans="2:7">
      <c r="B56">
        <v>1</v>
      </c>
      <c r="C56" s="5">
        <f>9.80665*1000/2*POWER(C$33,3)*C$36/POWER(C$24,3)/C$29/C$39*$B15/(C15-C$2)</f>
        <v>59103352690.89431</v>
      </c>
      <c r="E56" s="5">
        <f t="shared" si="1"/>
        <v>170650733973.27603</v>
      </c>
      <c r="G56" s="5">
        <f t="shared" si="2"/>
        <v>178656162037.96411</v>
      </c>
    </row>
    <row r="57" spans="2:7">
      <c r="B57" t="s">
        <v>9</v>
      </c>
      <c r="C57" s="5">
        <f>9.80665*1000/2*POWER(C$33,3)*C$36/POWER(C$24,3)/C$29/C$39*C41</f>
        <v>63148683875.938194</v>
      </c>
      <c r="E57" s="5">
        <f>9.80665*1000/2*POWER(E$33,3)*E$36/POWER(E$24,3)/E$29/E$39*E41</f>
        <v>186652001407.55139</v>
      </c>
      <c r="G57" s="5">
        <f>9.80665*1000/2*POWER(G$33,3)*G$36/POWER(G$24,3)/G$29/G$39*G41</f>
        <v>200378124197.98499</v>
      </c>
    </row>
    <row r="58" spans="2:7">
      <c r="C58" s="5">
        <f>9.80665*1000/2*POWER(C$33,3)*C$36/POWER(C$24,3)/C$29/C$39*C42</f>
        <v>62944424861.854424</v>
      </c>
      <c r="E58" s="5">
        <f>9.80665*1000/2*POWER(E$33,3)*E$36/POWER(E$24,3)/E$29/E$39*E42</f>
        <v>187333946688.21103</v>
      </c>
      <c r="G58" s="5">
        <f>9.80665*1000/2*POWER(G$33,3)*G$36/POWER(G$24,3)/G$29/G$39*G42</f>
        <v>202298456989.05139</v>
      </c>
    </row>
    <row r="1048576" spans="5:5">
      <c r="E1048576" s="5"/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6"/>
  <sheetViews>
    <sheetView workbookViewId="0">
      <selection activeCell="C26" sqref="C26"/>
    </sheetView>
  </sheetViews>
  <sheetFormatPr defaultRowHeight="13.5"/>
  <cols>
    <col min="2" max="2" width="9.5" bestFit="1" customWidth="1"/>
    <col min="3" max="3" width="9.125" bestFit="1" customWidth="1"/>
    <col min="5" max="5" width="9.125" bestFit="1" customWidth="1"/>
    <col min="7" max="7" width="9.125" bestFit="1" customWidth="1"/>
  </cols>
  <sheetData>
    <row r="1" spans="2:7">
      <c r="B1">
        <v>0</v>
      </c>
      <c r="C1">
        <v>130</v>
      </c>
      <c r="E1">
        <v>130</v>
      </c>
      <c r="G1">
        <v>130</v>
      </c>
    </row>
    <row r="2" spans="2:7">
      <c r="B2">
        <v>1500</v>
      </c>
      <c r="C2">
        <v>230</v>
      </c>
      <c r="E2">
        <v>230</v>
      </c>
      <c r="G2">
        <v>230</v>
      </c>
    </row>
    <row r="3" spans="2:7">
      <c r="B3">
        <v>160</v>
      </c>
      <c r="C3">
        <v>100</v>
      </c>
      <c r="E3">
        <v>100</v>
      </c>
      <c r="G3">
        <v>100</v>
      </c>
    </row>
    <row r="5" spans="2:7">
      <c r="B5" s="1">
        <f>(Sheet1!B2-B$1)/(B$2-B$1)*B$3</f>
        <v>0</v>
      </c>
      <c r="C5" s="1">
        <f>(Sheet1!C2-C$1)/(C$2-C$1)*C$3</f>
        <v>15.300000000000011</v>
      </c>
      <c r="D5" s="1"/>
      <c r="E5" s="1">
        <f>(Sheet1!E2-E$1)/(E$2-E$1)*E$3</f>
        <v>8.8000000000000114</v>
      </c>
      <c r="F5" s="1"/>
      <c r="G5" s="1">
        <f>(Sheet1!G2-G$1)/(G$2-G$1)*G$3</f>
        <v>12.5</v>
      </c>
    </row>
    <row r="6" spans="2:7">
      <c r="B6" s="1">
        <f>(Sheet1!B3-B$1)/(B$2-B$1)*B$3</f>
        <v>21.312000000000001</v>
      </c>
      <c r="C6" s="1">
        <f>(Sheet1!C3-C$1)/(C$2-C$1)*C$3</f>
        <v>25.800000000000011</v>
      </c>
      <c r="D6" s="1"/>
      <c r="E6" s="1">
        <f>(Sheet1!E3-E$1)/(E$2-E$1)*E$3</f>
        <v>15.900000000000006</v>
      </c>
      <c r="F6" s="1"/>
      <c r="G6" s="1">
        <f>(Sheet1!G3-G$1)/(G$2-G$1)*G$3</f>
        <v>17.400000000000006</v>
      </c>
    </row>
    <row r="7" spans="2:7">
      <c r="B7" s="1">
        <f>(Sheet1!B4-B$1)/(B$2-B$1)*B$3</f>
        <v>42.624000000000002</v>
      </c>
      <c r="C7" s="1">
        <f>(Sheet1!C4-C$1)/(C$2-C$1)*C$3</f>
        <v>36.099999999999994</v>
      </c>
      <c r="D7" s="1"/>
      <c r="E7" s="1">
        <f>(Sheet1!E4-E$1)/(E$2-E$1)*E$3</f>
        <v>22.900000000000006</v>
      </c>
      <c r="F7" s="1"/>
      <c r="G7" s="1">
        <f>(Sheet1!G4-G$1)/(G$2-G$1)*G$3</f>
        <v>22.5</v>
      </c>
    </row>
    <row r="8" spans="2:7">
      <c r="B8" s="1">
        <f>(Sheet1!B5-B$1)/(B$2-B$1)*B$3</f>
        <v>63.936000000000007</v>
      </c>
      <c r="C8" s="1">
        <f>(Sheet1!C5-C$1)/(C$2-C$1)*C$3</f>
        <v>46.5</v>
      </c>
      <c r="D8" s="1"/>
      <c r="E8" s="1">
        <f>(Sheet1!E5-E$1)/(E$2-E$1)*E$3</f>
        <v>30.199999999999989</v>
      </c>
      <c r="F8" s="1"/>
      <c r="G8" s="1">
        <f>(Sheet1!G5-G$1)/(G$2-G$1)*G$3</f>
        <v>27.599999999999998</v>
      </c>
    </row>
    <row r="9" spans="2:7">
      <c r="B9" s="1">
        <f>(Sheet1!B6-B$1)/(B$2-B$1)*B$3</f>
        <v>85.248000000000005</v>
      </c>
      <c r="C9" s="1">
        <f>(Sheet1!C6-C$1)/(C$2-C$1)*C$3</f>
        <v>56.900000000000006</v>
      </c>
      <c r="D9" s="1"/>
      <c r="E9" s="1">
        <f>(Sheet1!E6-E$1)/(E$2-E$1)*E$3</f>
        <v>37.300000000000011</v>
      </c>
      <c r="F9" s="1"/>
      <c r="G9" s="1">
        <f>(Sheet1!G6-G$1)/(G$2-G$1)*G$3</f>
        <v>32.800000000000011</v>
      </c>
    </row>
    <row r="10" spans="2:7">
      <c r="B10" s="1">
        <f>(Sheet1!B7-B$1)/(B$2-B$1)*B$3</f>
        <v>106.56</v>
      </c>
      <c r="C10" s="1">
        <f>(Sheet1!C7-C$1)/(C$2-C$1)*C$3</f>
        <v>67.300000000000011</v>
      </c>
      <c r="D10" s="1"/>
      <c r="E10" s="1">
        <f>(Sheet1!E7-E$1)/(E$2-E$1)*E$3</f>
        <v>44.5</v>
      </c>
      <c r="F10" s="1"/>
      <c r="G10" s="1">
        <f>(Sheet1!G7-G$1)/(G$2-G$1)*G$3</f>
        <v>37.900000000000006</v>
      </c>
    </row>
    <row r="11" spans="2:7">
      <c r="B11" s="1">
        <f>(Sheet1!B8-B$1)/(B$2-B$1)*B$3</f>
        <v>127.87200000000001</v>
      </c>
      <c r="C11" s="1">
        <f>(Sheet1!C8-C$1)/(C$2-C$1)*C$3</f>
        <v>77.599999999999994</v>
      </c>
      <c r="D11" s="1"/>
      <c r="E11" s="1">
        <f>(Sheet1!E8-E$1)/(E$2-E$1)*E$3</f>
        <v>51.699999999999989</v>
      </c>
      <c r="F11" s="1"/>
      <c r="G11" s="1">
        <f>(Sheet1!G8-G$1)/(G$2-G$1)*G$3</f>
        <v>42.900000000000006</v>
      </c>
    </row>
    <row r="12" spans="2:7">
      <c r="B12" s="1">
        <f>(Sheet1!B9-B$1)/(B$2-B$1)*B$3</f>
        <v>149.18400000000003</v>
      </c>
      <c r="C12" s="1">
        <f>(Sheet1!C9-C$1)/(C$2-C$1)*C$3</f>
        <v>88</v>
      </c>
      <c r="D12" s="1"/>
      <c r="E12" s="1">
        <f>(Sheet1!E9-E$1)/(E$2-E$1)*E$3</f>
        <v>58.900000000000006</v>
      </c>
      <c r="F12" s="1"/>
      <c r="G12" s="1">
        <f>(Sheet1!G9-G$1)/(G$2-G$1)*G$3</f>
        <v>48</v>
      </c>
    </row>
    <row r="13" spans="2:7">
      <c r="B13" s="1">
        <f>(Sheet1!B10-B$1)/(B$2-B$1)*B$3</f>
        <v>127.87200000000001</v>
      </c>
      <c r="C13" s="1">
        <f>(Sheet1!C10-C$1)/(C$2-C$1)*C$3</f>
        <v>77.599999999999994</v>
      </c>
      <c r="D13" s="1"/>
      <c r="E13" s="1">
        <f>(Sheet1!E10-E$1)/(E$2-E$1)*E$3</f>
        <v>51.800000000000011</v>
      </c>
      <c r="F13" s="1"/>
      <c r="G13" s="1">
        <f>(Sheet1!G10-G$1)/(G$2-G$1)*G$3</f>
        <v>43.099999999999994</v>
      </c>
    </row>
    <row r="14" spans="2:7">
      <c r="B14" s="1">
        <f>(Sheet1!B11-B$1)/(B$2-B$1)*B$3</f>
        <v>106.56</v>
      </c>
      <c r="C14" s="1">
        <f>(Sheet1!C11-C$1)/(C$2-C$1)*C$3</f>
        <v>67.400000000000006</v>
      </c>
      <c r="D14" s="1"/>
      <c r="E14" s="1">
        <f>(Sheet1!E11-E$1)/(E$2-E$1)*E$3</f>
        <v>45</v>
      </c>
      <c r="F14" s="1"/>
      <c r="G14" s="1">
        <f>(Sheet1!G11-G$1)/(G$2-G$1)*G$3</f>
        <v>38</v>
      </c>
    </row>
    <row r="15" spans="2:7">
      <c r="B15" s="1">
        <f>(Sheet1!B12-B$1)/(B$2-B$1)*B$3</f>
        <v>85.248000000000005</v>
      </c>
      <c r="C15" s="1">
        <f>(Sheet1!C12-C$1)/(C$2-C$1)*C$3</f>
        <v>57.199999999999982</v>
      </c>
      <c r="D15" s="1"/>
      <c r="E15" s="1">
        <f>(Sheet1!E12-E$1)/(E$2-E$1)*E$3</f>
        <v>37.800000000000011</v>
      </c>
      <c r="F15" s="1"/>
      <c r="G15" s="1">
        <f>(Sheet1!G12-G$1)/(G$2-G$1)*G$3</f>
        <v>33.099999999999994</v>
      </c>
    </row>
    <row r="16" spans="2:7">
      <c r="B16" s="1">
        <f>(Sheet1!B13-B$1)/(B$2-B$1)*B$3</f>
        <v>63.936000000000007</v>
      </c>
      <c r="C16" s="1">
        <f>(Sheet1!C13-C$1)/(C$2-C$1)*C$3</f>
        <v>46.800000000000011</v>
      </c>
      <c r="D16" s="1"/>
      <c r="E16" s="1">
        <f>(Sheet1!E13-E$1)/(E$2-E$1)*E$3</f>
        <v>30.800000000000011</v>
      </c>
      <c r="F16" s="1"/>
      <c r="G16" s="1">
        <f>(Sheet1!G13-G$1)/(G$2-G$1)*G$3</f>
        <v>28.199999999999985</v>
      </c>
    </row>
    <row r="17" spans="2:7">
      <c r="B17" s="1">
        <f>(Sheet1!B14-B$1)/(B$2-B$1)*B$3</f>
        <v>42.624000000000002</v>
      </c>
      <c r="C17" s="1">
        <f>(Sheet1!C14-C$1)/(C$2-C$1)*C$3</f>
        <v>36.599999999999994</v>
      </c>
      <c r="D17" s="1"/>
      <c r="E17" s="1">
        <f>(Sheet1!E14-E$1)/(E$2-E$1)*E$3</f>
        <v>23.800000000000011</v>
      </c>
      <c r="F17" s="1"/>
      <c r="G17" s="1">
        <f>(Sheet1!G14-G$1)/(G$2-G$1)*G$3</f>
        <v>23.099999999999994</v>
      </c>
    </row>
    <row r="18" spans="2:7">
      <c r="B18" s="1">
        <f>(Sheet1!B15-B$1)/(B$2-B$1)*B$3</f>
        <v>21.312000000000001</v>
      </c>
      <c r="C18" s="1">
        <f>(Sheet1!C15-C$1)/(C$2-C$1)*C$3</f>
        <v>26.300000000000011</v>
      </c>
      <c r="D18" s="1"/>
      <c r="E18" s="1">
        <f>(Sheet1!E15-E$1)/(E$2-E$1)*E$3</f>
        <v>16.599999999999994</v>
      </c>
      <c r="F18" s="1"/>
      <c r="G18" s="1">
        <f>(Sheet1!G15-G$1)/(G$2-G$1)*G$3</f>
        <v>18.199999999999989</v>
      </c>
    </row>
    <row r="19" spans="2:7">
      <c r="B19" s="1">
        <f>(Sheet1!B16-B$1)/(B$2-B$1)*B$3</f>
        <v>0</v>
      </c>
      <c r="C19" s="1">
        <f>(Sheet1!C16-C$1)/(C$2-C$1)*C$3</f>
        <v>16</v>
      </c>
      <c r="D19" s="1"/>
      <c r="E19" s="1">
        <f>(Sheet1!E16-E$1)/(E$2-E$1)*E$3</f>
        <v>9.5999999999999943</v>
      </c>
      <c r="F19" s="1"/>
      <c r="G19" s="1">
        <f>(Sheet1!G16-G$1)/(G$2-G$1)*G$3</f>
        <v>13.199999999999989</v>
      </c>
    </row>
    <row r="21" spans="2:7">
      <c r="B21">
        <v>10</v>
      </c>
      <c r="C21">
        <v>21</v>
      </c>
      <c r="E21">
        <v>12.4</v>
      </c>
      <c r="G21">
        <v>15</v>
      </c>
    </row>
    <row r="22" spans="2:7">
      <c r="B22">
        <v>140</v>
      </c>
      <c r="C22">
        <v>83.8</v>
      </c>
      <c r="E22">
        <v>55.9</v>
      </c>
      <c r="G22">
        <v>46</v>
      </c>
    </row>
    <row r="23" spans="2:7">
      <c r="B23">
        <f>B22-B21</f>
        <v>130</v>
      </c>
      <c r="C23">
        <f>C22-C21</f>
        <v>62.8</v>
      </c>
      <c r="E23">
        <f>E22-E21</f>
        <v>43.5</v>
      </c>
      <c r="G23">
        <f>G22-G21</f>
        <v>31</v>
      </c>
    </row>
    <row r="24" spans="2:7">
      <c r="B24">
        <f>(B23)*(B$2-B$1)/B$3+B1</f>
        <v>1218.75</v>
      </c>
      <c r="C24">
        <f>(C23)*(C$2-C$1)/C$3</f>
        <v>62.8</v>
      </c>
      <c r="E24">
        <f>(E23)*(E$2-E$1)/E$3</f>
        <v>43.5</v>
      </c>
      <c r="G24">
        <f>(G23)*(G$2-G$1)/G$3</f>
        <v>31</v>
      </c>
    </row>
    <row r="26" spans="2:7">
      <c r="C26">
        <f>1/(C24/$B24)</f>
        <v>19.406847133757964</v>
      </c>
      <c r="E26">
        <f>1/(E24/$B24)</f>
        <v>28.017241379310345</v>
      </c>
      <c r="G26">
        <f>1/(G24/$B24)</f>
        <v>39.314516129032256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topLeftCell="A18" workbookViewId="0">
      <selection activeCell="C43" sqref="C43"/>
    </sheetView>
  </sheetViews>
  <sheetFormatPr defaultRowHeight="13.5"/>
  <cols>
    <col min="3" max="3" width="12.75" bestFit="1" customWidth="1"/>
    <col min="7" max="7" width="10.5" bestFit="1" customWidth="1"/>
    <col min="8" max="9" width="9.5" bestFit="1" customWidth="1"/>
    <col min="10" max="10" width="12.75" bestFit="1" customWidth="1"/>
    <col min="11" max="11" width="13.5" bestFit="1" customWidth="1"/>
    <col min="12" max="12" width="12.75" bestFit="1" customWidth="1"/>
    <col min="13" max="14" width="9.5" bestFit="1" customWidth="1"/>
  </cols>
  <sheetData>
    <row r="1" spans="1:11">
      <c r="G1" t="s">
        <v>12</v>
      </c>
      <c r="H1" t="s">
        <v>13</v>
      </c>
      <c r="J1" t="s">
        <v>18</v>
      </c>
      <c r="K1" t="s">
        <v>17</v>
      </c>
    </row>
    <row r="2" spans="1:11">
      <c r="A2">
        <f>Sheet1!A1</f>
        <v>0</v>
      </c>
      <c r="B2">
        <f>Sheet1!B1</f>
        <v>199.8</v>
      </c>
      <c r="C2" t="str">
        <f>Sheet1!C1</f>
        <v>カーボンファイバー強化プラスチック</v>
      </c>
      <c r="G2">
        <v>15</v>
      </c>
    </row>
    <row r="3" spans="1:11">
      <c r="A3">
        <f>Sheet1!A2</f>
        <v>0</v>
      </c>
      <c r="B3">
        <f>Sheet1!B2</f>
        <v>0</v>
      </c>
      <c r="C3">
        <f>Sheet1!C2</f>
        <v>145.30000000000001</v>
      </c>
      <c r="G3">
        <f>POWER(C3,2)</f>
        <v>21112.090000000004</v>
      </c>
      <c r="H3">
        <f>C3</f>
        <v>145.30000000000001</v>
      </c>
      <c r="J3">
        <f>B3</f>
        <v>0</v>
      </c>
      <c r="K3">
        <f t="shared" ref="K3:K17" si="0">B3*C3</f>
        <v>0</v>
      </c>
    </row>
    <row r="4" spans="1:11">
      <c r="A4">
        <f>Sheet1!A3</f>
        <v>1</v>
      </c>
      <c r="B4">
        <f>Sheet1!B3</f>
        <v>199.8</v>
      </c>
      <c r="C4">
        <f>Sheet1!C3</f>
        <v>155.80000000000001</v>
      </c>
      <c r="G4">
        <f t="shared" ref="G4:G17" si="1">POWER(C4,2)</f>
        <v>24273.640000000003</v>
      </c>
      <c r="H4">
        <f t="shared" ref="H4:H17" si="2">C4</f>
        <v>155.80000000000001</v>
      </c>
      <c r="J4">
        <f t="shared" ref="J4:J17" si="3">B4</f>
        <v>199.8</v>
      </c>
      <c r="K4">
        <f t="shared" si="0"/>
        <v>31128.840000000004</v>
      </c>
    </row>
    <row r="5" spans="1:11">
      <c r="A5">
        <f>Sheet1!A4</f>
        <v>2</v>
      </c>
      <c r="B5">
        <f>Sheet1!B4</f>
        <v>399.6</v>
      </c>
      <c r="C5">
        <f>Sheet1!C4</f>
        <v>166.1</v>
      </c>
      <c r="G5">
        <f t="shared" si="1"/>
        <v>27589.21</v>
      </c>
      <c r="H5">
        <f t="shared" si="2"/>
        <v>166.1</v>
      </c>
      <c r="J5">
        <f t="shared" si="3"/>
        <v>399.6</v>
      </c>
      <c r="K5">
        <f t="shared" si="0"/>
        <v>66373.56</v>
      </c>
    </row>
    <row r="6" spans="1:11">
      <c r="A6">
        <f>Sheet1!A5</f>
        <v>3</v>
      </c>
      <c r="B6">
        <f>Sheet1!B5</f>
        <v>599.40000000000009</v>
      </c>
      <c r="C6">
        <f>Sheet1!C5</f>
        <v>176.5</v>
      </c>
      <c r="G6">
        <f t="shared" si="1"/>
        <v>31152.25</v>
      </c>
      <c r="H6">
        <f t="shared" si="2"/>
        <v>176.5</v>
      </c>
      <c r="J6">
        <f t="shared" si="3"/>
        <v>599.40000000000009</v>
      </c>
      <c r="K6">
        <f t="shared" si="0"/>
        <v>105794.10000000002</v>
      </c>
    </row>
    <row r="7" spans="1:11">
      <c r="A7">
        <f>Sheet1!A6</f>
        <v>4</v>
      </c>
      <c r="B7">
        <f>Sheet1!B6</f>
        <v>799.2</v>
      </c>
      <c r="C7">
        <f>Sheet1!C6</f>
        <v>186.9</v>
      </c>
      <c r="G7">
        <f t="shared" si="1"/>
        <v>34931.61</v>
      </c>
      <c r="H7">
        <f t="shared" si="2"/>
        <v>186.9</v>
      </c>
      <c r="J7">
        <f t="shared" si="3"/>
        <v>799.2</v>
      </c>
      <c r="K7">
        <f t="shared" si="0"/>
        <v>149370.48000000001</v>
      </c>
    </row>
    <row r="8" spans="1:11">
      <c r="A8">
        <f>Sheet1!A7</f>
        <v>5</v>
      </c>
      <c r="B8">
        <f>Sheet1!B7</f>
        <v>999</v>
      </c>
      <c r="C8">
        <f>Sheet1!C7</f>
        <v>197.3</v>
      </c>
      <c r="G8">
        <f t="shared" si="1"/>
        <v>38927.29</v>
      </c>
      <c r="H8">
        <f t="shared" si="2"/>
        <v>197.3</v>
      </c>
      <c r="J8">
        <f t="shared" si="3"/>
        <v>999</v>
      </c>
      <c r="K8">
        <f t="shared" si="0"/>
        <v>197102.7</v>
      </c>
    </row>
    <row r="9" spans="1:11">
      <c r="A9">
        <f>Sheet1!A8</f>
        <v>6</v>
      </c>
      <c r="B9">
        <f>Sheet1!B8</f>
        <v>1198.8000000000002</v>
      </c>
      <c r="C9">
        <f>Sheet1!C8</f>
        <v>207.6</v>
      </c>
      <c r="G9">
        <f t="shared" si="1"/>
        <v>43097.759999999995</v>
      </c>
      <c r="H9">
        <f t="shared" si="2"/>
        <v>207.6</v>
      </c>
      <c r="J9">
        <f t="shared" si="3"/>
        <v>1198.8000000000002</v>
      </c>
      <c r="K9">
        <f t="shared" si="0"/>
        <v>248870.88000000003</v>
      </c>
    </row>
    <row r="10" spans="1:11">
      <c r="A10">
        <f>Sheet1!A9</f>
        <v>7</v>
      </c>
      <c r="B10">
        <f>Sheet1!B9</f>
        <v>1398.6000000000001</v>
      </c>
      <c r="C10">
        <f>Sheet1!C9</f>
        <v>218</v>
      </c>
      <c r="G10">
        <f t="shared" si="1"/>
        <v>47524</v>
      </c>
      <c r="H10">
        <f t="shared" si="2"/>
        <v>218</v>
      </c>
      <c r="J10">
        <f t="shared" si="3"/>
        <v>1398.6000000000001</v>
      </c>
      <c r="K10">
        <f t="shared" si="0"/>
        <v>304894.80000000005</v>
      </c>
    </row>
    <row r="11" spans="1:11">
      <c r="A11">
        <f>Sheet1!A10</f>
        <v>6</v>
      </c>
      <c r="B11">
        <f>Sheet1!B10</f>
        <v>1198.8000000000002</v>
      </c>
      <c r="C11">
        <f>Sheet1!C10</f>
        <v>207.6</v>
      </c>
      <c r="G11">
        <f t="shared" si="1"/>
        <v>43097.759999999995</v>
      </c>
      <c r="H11">
        <f t="shared" si="2"/>
        <v>207.6</v>
      </c>
      <c r="J11">
        <f t="shared" si="3"/>
        <v>1198.8000000000002</v>
      </c>
      <c r="K11">
        <f t="shared" si="0"/>
        <v>248870.88000000003</v>
      </c>
    </row>
    <row r="12" spans="1:11">
      <c r="A12">
        <f>Sheet1!A11</f>
        <v>5</v>
      </c>
      <c r="B12">
        <f>Sheet1!B11</f>
        <v>999</v>
      </c>
      <c r="C12">
        <f>Sheet1!C11</f>
        <v>197.4</v>
      </c>
      <c r="G12">
        <f t="shared" si="1"/>
        <v>38966.76</v>
      </c>
      <c r="H12">
        <f t="shared" si="2"/>
        <v>197.4</v>
      </c>
      <c r="J12">
        <f t="shared" si="3"/>
        <v>999</v>
      </c>
      <c r="K12">
        <f t="shared" si="0"/>
        <v>197202.6</v>
      </c>
    </row>
    <row r="13" spans="1:11">
      <c r="A13">
        <f>Sheet1!A12</f>
        <v>4</v>
      </c>
      <c r="B13">
        <f>Sheet1!B12</f>
        <v>799.2</v>
      </c>
      <c r="C13">
        <f>Sheet1!C12</f>
        <v>187.2</v>
      </c>
      <c r="G13">
        <f t="shared" si="1"/>
        <v>35043.839999999997</v>
      </c>
      <c r="H13">
        <f t="shared" si="2"/>
        <v>187.2</v>
      </c>
      <c r="J13">
        <f t="shared" si="3"/>
        <v>799.2</v>
      </c>
      <c r="K13">
        <f t="shared" si="0"/>
        <v>149610.23999999999</v>
      </c>
    </row>
    <row r="14" spans="1:11">
      <c r="A14">
        <f>Sheet1!A13</f>
        <v>3</v>
      </c>
      <c r="B14">
        <f>Sheet1!B13</f>
        <v>599.40000000000009</v>
      </c>
      <c r="C14">
        <f>Sheet1!C13</f>
        <v>176.8</v>
      </c>
      <c r="G14">
        <f t="shared" si="1"/>
        <v>31258.240000000005</v>
      </c>
      <c r="H14">
        <f t="shared" si="2"/>
        <v>176.8</v>
      </c>
      <c r="J14">
        <f t="shared" si="3"/>
        <v>599.40000000000009</v>
      </c>
      <c r="K14">
        <f t="shared" si="0"/>
        <v>105973.92000000003</v>
      </c>
    </row>
    <row r="15" spans="1:11">
      <c r="A15">
        <f>Sheet1!A14</f>
        <v>2</v>
      </c>
      <c r="B15">
        <f>Sheet1!B14</f>
        <v>399.6</v>
      </c>
      <c r="C15">
        <f>Sheet1!C14</f>
        <v>166.6</v>
      </c>
      <c r="G15">
        <f t="shared" si="1"/>
        <v>27755.559999999998</v>
      </c>
      <c r="H15">
        <f t="shared" si="2"/>
        <v>166.6</v>
      </c>
      <c r="J15">
        <f t="shared" si="3"/>
        <v>399.6</v>
      </c>
      <c r="K15">
        <f t="shared" si="0"/>
        <v>66573.36</v>
      </c>
    </row>
    <row r="16" spans="1:11">
      <c r="A16">
        <f>Sheet1!A15</f>
        <v>1</v>
      </c>
      <c r="B16">
        <f>Sheet1!B15</f>
        <v>199.8</v>
      </c>
      <c r="C16">
        <f>Sheet1!C15</f>
        <v>156.30000000000001</v>
      </c>
      <c r="G16">
        <f t="shared" si="1"/>
        <v>24429.690000000002</v>
      </c>
      <c r="H16">
        <f t="shared" si="2"/>
        <v>156.30000000000001</v>
      </c>
      <c r="J16">
        <f t="shared" si="3"/>
        <v>199.8</v>
      </c>
      <c r="K16">
        <f t="shared" si="0"/>
        <v>31228.740000000005</v>
      </c>
    </row>
    <row r="17" spans="1:15">
      <c r="A17">
        <f>Sheet1!A16</f>
        <v>0</v>
      </c>
      <c r="B17">
        <f>Sheet1!B16</f>
        <v>0</v>
      </c>
      <c r="C17">
        <f>Sheet1!C16</f>
        <v>146</v>
      </c>
      <c r="G17">
        <f t="shared" si="1"/>
        <v>21316</v>
      </c>
      <c r="H17">
        <f t="shared" si="2"/>
        <v>146</v>
      </c>
      <c r="J17">
        <f t="shared" si="3"/>
        <v>0</v>
      </c>
      <c r="K17">
        <f t="shared" si="0"/>
        <v>0</v>
      </c>
    </row>
    <row r="18" spans="1:15">
      <c r="F18" t="s">
        <v>11</v>
      </c>
      <c r="G18">
        <f>SUM(G3:G17)</f>
        <v>490475.69999999995</v>
      </c>
      <c r="H18">
        <f>SUM(H3:H17)</f>
        <v>2691.4</v>
      </c>
      <c r="J18">
        <f>SUM(J3:J17)</f>
        <v>9790.2000000000007</v>
      </c>
      <c r="K18">
        <f>SUM(K3:K17)</f>
        <v>1902995.1</v>
      </c>
    </row>
    <row r="19" spans="1:15">
      <c r="A19" t="str">
        <f>Sheet1!A18</f>
        <v>a</v>
      </c>
      <c r="G19">
        <f>G2*G18</f>
        <v>7357135.4999999991</v>
      </c>
      <c r="H19">
        <f>POWER(H18,2)</f>
        <v>7243633.9600000009</v>
      </c>
      <c r="I19">
        <f>G19-H19</f>
        <v>113501.53999999817</v>
      </c>
      <c r="J19">
        <f>J18*G18</f>
        <v>4801855198.1400003</v>
      </c>
      <c r="K19" s="8">
        <f>H18*K18</f>
        <v>5121721012.1400003</v>
      </c>
      <c r="L19" s="8">
        <f>J19-K19</f>
        <v>-319865814</v>
      </c>
      <c r="M19">
        <f>G2*K18</f>
        <v>28544926.5</v>
      </c>
      <c r="N19">
        <f>H18*J18</f>
        <v>26349344.280000001</v>
      </c>
      <c r="O19">
        <f>M19-N19</f>
        <v>2195582.2199999988</v>
      </c>
    </row>
    <row r="20" spans="1:15">
      <c r="C20">
        <f>Sheet1!C19</f>
        <v>5.0090000000000003</v>
      </c>
      <c r="G20" t="s">
        <v>14</v>
      </c>
      <c r="H20" t="s">
        <v>15</v>
      </c>
      <c r="I20" t="s">
        <v>10</v>
      </c>
      <c r="L20" t="s">
        <v>16</v>
      </c>
      <c r="O20" t="s">
        <v>19</v>
      </c>
    </row>
    <row r="21" spans="1:15">
      <c r="C21">
        <f>Sheet1!C20</f>
        <v>4.9820000000000002</v>
      </c>
    </row>
    <row r="22" spans="1:15">
      <c r="C22">
        <f>Sheet1!C21</f>
        <v>4.9219999999999997</v>
      </c>
      <c r="I22" t="s">
        <v>3</v>
      </c>
      <c r="J22">
        <f>L19/I19</f>
        <v>-2818.1627667783641</v>
      </c>
      <c r="K22" t="s">
        <v>4</v>
      </c>
      <c r="L22">
        <f>O19/I19</f>
        <v>19.344074274234817</v>
      </c>
    </row>
    <row r="23" spans="1:15">
      <c r="C23">
        <f>Sheet1!C22</f>
        <v>5.0049999999999999</v>
      </c>
    </row>
    <row r="24" spans="1:15">
      <c r="C24">
        <f>Sheet1!C23</f>
        <v>4.9589999999999996</v>
      </c>
    </row>
    <row r="25" spans="1:15" s="3" customFormat="1">
      <c r="C25" s="3">
        <f>Sheet1!C24</f>
        <v>4.9753999999999996</v>
      </c>
    </row>
    <row r="26" spans="1:15">
      <c r="A26" t="str">
        <f>Sheet1!A25</f>
        <v>b</v>
      </c>
      <c r="C26">
        <f>Sheet1!C25</f>
        <v>20.158999999999999</v>
      </c>
    </row>
    <row r="27" spans="1:15">
      <c r="C27">
        <f>Sheet1!C26</f>
        <v>20.616</v>
      </c>
    </row>
    <row r="28" spans="1:15">
      <c r="C28">
        <f>Sheet1!C27</f>
        <v>21.132000000000001</v>
      </c>
    </row>
    <row r="29" spans="1:15">
      <c r="C29">
        <f>Sheet1!C28</f>
        <v>0</v>
      </c>
    </row>
    <row r="30" spans="1:15" s="3" customFormat="1">
      <c r="C30" s="3">
        <f>Sheet1!C29</f>
        <v>20.635666666666665</v>
      </c>
    </row>
    <row r="31" spans="1:15">
      <c r="A31" t="str">
        <f>Sheet1!A30</f>
        <v>l</v>
      </c>
      <c r="C31">
        <f>Sheet1!C30</f>
        <v>399.9</v>
      </c>
    </row>
    <row r="32" spans="1:15">
      <c r="C32">
        <f>Sheet1!C31</f>
        <v>399.8</v>
      </c>
    </row>
    <row r="33" spans="1:3">
      <c r="C33">
        <f>Sheet1!C32</f>
        <v>400.1</v>
      </c>
    </row>
    <row r="34" spans="1:3" s="3" customFormat="1">
      <c r="C34" s="3">
        <f>Sheet1!C33</f>
        <v>399.93333333333339</v>
      </c>
    </row>
    <row r="35" spans="1:3">
      <c r="A35" t="str">
        <f>Sheet1!A34</f>
        <v>d</v>
      </c>
      <c r="C35">
        <f>Sheet1!C34</f>
        <v>930.5</v>
      </c>
    </row>
    <row r="36" spans="1:3">
      <c r="C36">
        <f>Sheet1!C35</f>
        <v>931</v>
      </c>
    </row>
    <row r="37" spans="1:3" s="3" customFormat="1">
      <c r="C37" s="3">
        <f>Sheet1!C36</f>
        <v>930.75</v>
      </c>
    </row>
    <row r="38" spans="1:3">
      <c r="A38" t="str">
        <f>Sheet1!A37</f>
        <v>r</v>
      </c>
      <c r="C38">
        <f>Sheet1!C37</f>
        <v>35</v>
      </c>
    </row>
    <row r="39" spans="1:3">
      <c r="C39">
        <f>Sheet1!C38</f>
        <v>35.6</v>
      </c>
    </row>
    <row r="40" spans="1:3" s="3" customFormat="1">
      <c r="C40" s="3">
        <f>Sheet1!C39</f>
        <v>35.299999999999997</v>
      </c>
    </row>
    <row r="42" spans="1:3">
      <c r="A42" t="str">
        <f>Sheet1!A41</f>
        <v>\Delta m / \Delta S</v>
      </c>
      <c r="C42">
        <f>Sheet1!C41</f>
        <v>19.406847133757964</v>
      </c>
    </row>
    <row r="44" spans="1:3">
      <c r="A44" t="str">
        <f>Sheet1!A43</f>
        <v>E</v>
      </c>
      <c r="B44">
        <f>Sheet1!B43</f>
        <v>0</v>
      </c>
      <c r="C44" t="e">
        <f>Sheet1!C43</f>
        <v>#DIV/0!</v>
      </c>
    </row>
    <row r="45" spans="1:3">
      <c r="B45">
        <f>Sheet1!B44</f>
        <v>1</v>
      </c>
      <c r="C45">
        <f>Sheet1!C44</f>
        <v>61917798057.127373</v>
      </c>
    </row>
    <row r="46" spans="1:3">
      <c r="B46">
        <f>Sheet1!B45</f>
        <v>2</v>
      </c>
      <c r="C46">
        <f>Sheet1!C45</f>
        <v>62513161499.984413</v>
      </c>
    </row>
    <row r="47" spans="1:3">
      <c r="B47">
        <f>Sheet1!B46</f>
        <v>3</v>
      </c>
      <c r="C47">
        <f>Sheet1!C46</f>
        <v>62513161499.984406</v>
      </c>
    </row>
    <row r="48" spans="1:3">
      <c r="B48">
        <f>Sheet1!B47</f>
        <v>4</v>
      </c>
      <c r="C48">
        <f>Sheet1!C47</f>
        <v>62513161499.984375</v>
      </c>
    </row>
    <row r="49" spans="2:3">
      <c r="B49">
        <f>Sheet1!B48</f>
        <v>5</v>
      </c>
      <c r="C49">
        <f>Sheet1!C48</f>
        <v>62513161499.984367</v>
      </c>
    </row>
    <row r="50" spans="2:3">
      <c r="B50">
        <f>Sheet1!B49</f>
        <v>6</v>
      </c>
      <c r="C50">
        <f>Sheet1!C49</f>
        <v>62613503653.274902</v>
      </c>
    </row>
    <row r="51" spans="2:3">
      <c r="B51">
        <f>Sheet1!B50</f>
        <v>7</v>
      </c>
      <c r="C51">
        <f>Sheet1!C50</f>
        <v>62599149342.487801</v>
      </c>
    </row>
    <row r="52" spans="2:3">
      <c r="B52">
        <f>Sheet1!B51</f>
        <v>6</v>
      </c>
      <c r="C52">
        <f>Sheet1!C51</f>
        <v>62613503653.274902</v>
      </c>
    </row>
    <row r="53" spans="2:3">
      <c r="B53">
        <f>Sheet1!B52</f>
        <v>5</v>
      </c>
      <c r="C53">
        <f>Sheet1!C52</f>
        <v>62393174625.70417</v>
      </c>
    </row>
    <row r="54" spans="2:3">
      <c r="B54">
        <f>Sheet1!B53</f>
        <v>4</v>
      </c>
      <c r="C54">
        <f>Sheet1!C53</f>
        <v>62065573231.488091</v>
      </c>
    </row>
    <row r="55" spans="2:3">
      <c r="B55">
        <f>Sheet1!B54</f>
        <v>3</v>
      </c>
      <c r="C55">
        <f>Sheet1!C54</f>
        <v>61917798057.127388</v>
      </c>
    </row>
    <row r="56" spans="2:3">
      <c r="B56">
        <f>Sheet1!B55</f>
        <v>2</v>
      </c>
      <c r="C56">
        <f>Sheet1!C55</f>
        <v>61045716394.350975</v>
      </c>
    </row>
    <row r="57" spans="2:3">
      <c r="B57">
        <f>Sheet1!B56</f>
        <v>1</v>
      </c>
      <c r="C57">
        <f>Sheet1!C56</f>
        <v>59103352690.89431</v>
      </c>
    </row>
    <row r="58" spans="2:3">
      <c r="B58" t="str">
        <f>Sheet1!B57</f>
        <v>\Delta m / \Delta S</v>
      </c>
      <c r="C58">
        <f>Sheet1!C57</f>
        <v>63148683875.938194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selection activeCell="L6" sqref="L6"/>
    </sheetView>
  </sheetViews>
  <sheetFormatPr defaultRowHeight="13.5"/>
  <cols>
    <col min="11" max="11" width="12.375" bestFit="1" customWidth="1"/>
    <col min="12" max="12" width="11.875" bestFit="1" customWidth="1"/>
  </cols>
  <sheetData>
    <row r="1" spans="1:11">
      <c r="G1" t="s">
        <v>12</v>
      </c>
      <c r="H1" t="s">
        <v>13</v>
      </c>
      <c r="J1" t="s">
        <v>18</v>
      </c>
      <c r="K1" t="s">
        <v>17</v>
      </c>
    </row>
    <row r="2" spans="1:11">
      <c r="A2">
        <f>Sheet1!A1</f>
        <v>0</v>
      </c>
      <c r="B2">
        <f>Sheet1!B1</f>
        <v>199.8</v>
      </c>
      <c r="C2" t="str">
        <f>Sheet1!E1</f>
        <v>ステンレス</v>
      </c>
      <c r="G2">
        <v>15</v>
      </c>
    </row>
    <row r="3" spans="1:11">
      <c r="A3">
        <f>Sheet1!A2</f>
        <v>0</v>
      </c>
      <c r="B3">
        <f>Sheet1!B2</f>
        <v>0</v>
      </c>
      <c r="C3">
        <f>Sheet1!E2</f>
        <v>138.80000000000001</v>
      </c>
      <c r="G3">
        <f>POWER(C3,2)</f>
        <v>19265.440000000002</v>
      </c>
      <c r="H3">
        <f>C3</f>
        <v>138.80000000000001</v>
      </c>
      <c r="J3">
        <f>B3</f>
        <v>0</v>
      </c>
      <c r="K3">
        <f t="shared" ref="K3:K17" si="0">B3*C3</f>
        <v>0</v>
      </c>
    </row>
    <row r="4" spans="1:11">
      <c r="A4">
        <f>Sheet1!A3</f>
        <v>1</v>
      </c>
      <c r="B4">
        <f>Sheet1!B3</f>
        <v>199.8</v>
      </c>
      <c r="C4">
        <f>Sheet1!E3</f>
        <v>145.9</v>
      </c>
      <c r="G4">
        <f t="shared" ref="G4:G17" si="1">POWER(C4,2)</f>
        <v>21286.81</v>
      </c>
      <c r="H4">
        <f t="shared" ref="H4:H17" si="2">C4</f>
        <v>145.9</v>
      </c>
      <c r="J4">
        <f t="shared" ref="J4:J17" si="3">B4</f>
        <v>199.8</v>
      </c>
      <c r="K4">
        <f t="shared" si="0"/>
        <v>29150.820000000003</v>
      </c>
    </row>
    <row r="5" spans="1:11">
      <c r="A5">
        <f>Sheet1!A4</f>
        <v>2</v>
      </c>
      <c r="B5">
        <f>Sheet1!B4</f>
        <v>399.6</v>
      </c>
      <c r="C5">
        <f>Sheet1!E4</f>
        <v>152.9</v>
      </c>
      <c r="G5">
        <f t="shared" si="1"/>
        <v>23378.410000000003</v>
      </c>
      <c r="H5">
        <f t="shared" si="2"/>
        <v>152.9</v>
      </c>
      <c r="J5">
        <f t="shared" si="3"/>
        <v>399.6</v>
      </c>
      <c r="K5">
        <f t="shared" si="0"/>
        <v>61098.840000000004</v>
      </c>
    </row>
    <row r="6" spans="1:11">
      <c r="A6">
        <f>Sheet1!A5</f>
        <v>3</v>
      </c>
      <c r="B6">
        <f>Sheet1!B5</f>
        <v>599.40000000000009</v>
      </c>
      <c r="C6">
        <f>Sheet1!E5</f>
        <v>160.19999999999999</v>
      </c>
      <c r="G6">
        <f t="shared" si="1"/>
        <v>25664.039999999997</v>
      </c>
      <c r="H6">
        <f t="shared" si="2"/>
        <v>160.19999999999999</v>
      </c>
      <c r="J6">
        <f t="shared" si="3"/>
        <v>599.40000000000009</v>
      </c>
      <c r="K6">
        <f t="shared" si="0"/>
        <v>96023.88</v>
      </c>
    </row>
    <row r="7" spans="1:11">
      <c r="A7">
        <f>Sheet1!A6</f>
        <v>4</v>
      </c>
      <c r="B7">
        <f>Sheet1!B6</f>
        <v>799.2</v>
      </c>
      <c r="C7">
        <f>Sheet1!E6</f>
        <v>167.3</v>
      </c>
      <c r="G7">
        <f t="shared" si="1"/>
        <v>27989.290000000005</v>
      </c>
      <c r="H7">
        <f t="shared" si="2"/>
        <v>167.3</v>
      </c>
      <c r="J7">
        <f t="shared" si="3"/>
        <v>799.2</v>
      </c>
      <c r="K7">
        <f t="shared" si="0"/>
        <v>133706.16</v>
      </c>
    </row>
    <row r="8" spans="1:11">
      <c r="A8">
        <f>Sheet1!A7</f>
        <v>5</v>
      </c>
      <c r="B8">
        <f>Sheet1!B7</f>
        <v>999</v>
      </c>
      <c r="C8">
        <f>Sheet1!E7</f>
        <v>174.5</v>
      </c>
      <c r="G8">
        <f t="shared" si="1"/>
        <v>30450.25</v>
      </c>
      <c r="H8">
        <f t="shared" si="2"/>
        <v>174.5</v>
      </c>
      <c r="J8">
        <f t="shared" si="3"/>
        <v>999</v>
      </c>
      <c r="K8">
        <f t="shared" si="0"/>
        <v>174325.5</v>
      </c>
    </row>
    <row r="9" spans="1:11">
      <c r="A9">
        <f>Sheet1!A8</f>
        <v>6</v>
      </c>
      <c r="B9">
        <f>Sheet1!B8</f>
        <v>1198.8000000000002</v>
      </c>
      <c r="C9">
        <f>Sheet1!E8</f>
        <v>181.7</v>
      </c>
      <c r="G9">
        <f t="shared" si="1"/>
        <v>33014.89</v>
      </c>
      <c r="H9">
        <f t="shared" si="2"/>
        <v>181.7</v>
      </c>
      <c r="J9">
        <f t="shared" si="3"/>
        <v>1198.8000000000002</v>
      </c>
      <c r="K9">
        <f t="shared" si="0"/>
        <v>217821.96000000002</v>
      </c>
    </row>
    <row r="10" spans="1:11">
      <c r="A10">
        <f>Sheet1!A9</f>
        <v>7</v>
      </c>
      <c r="B10">
        <f>Sheet1!B9</f>
        <v>1398.6000000000001</v>
      </c>
      <c r="C10">
        <f>Sheet1!E9</f>
        <v>188.9</v>
      </c>
      <c r="G10">
        <f t="shared" si="1"/>
        <v>35683.21</v>
      </c>
      <c r="H10">
        <f t="shared" si="2"/>
        <v>188.9</v>
      </c>
      <c r="J10">
        <f t="shared" si="3"/>
        <v>1398.6000000000001</v>
      </c>
      <c r="K10">
        <f t="shared" si="0"/>
        <v>264195.54000000004</v>
      </c>
    </row>
    <row r="11" spans="1:11">
      <c r="A11">
        <f>Sheet1!A10</f>
        <v>6</v>
      </c>
      <c r="B11">
        <f>Sheet1!B10</f>
        <v>1198.8000000000002</v>
      </c>
      <c r="C11">
        <f>Sheet1!E10</f>
        <v>181.8</v>
      </c>
      <c r="G11">
        <f t="shared" si="1"/>
        <v>33051.240000000005</v>
      </c>
      <c r="H11">
        <f t="shared" si="2"/>
        <v>181.8</v>
      </c>
      <c r="J11">
        <f t="shared" si="3"/>
        <v>1198.8000000000002</v>
      </c>
      <c r="K11">
        <f t="shared" si="0"/>
        <v>217941.84000000005</v>
      </c>
    </row>
    <row r="12" spans="1:11">
      <c r="A12">
        <f>Sheet1!A11</f>
        <v>5</v>
      </c>
      <c r="B12">
        <f>Sheet1!B11</f>
        <v>999</v>
      </c>
      <c r="C12">
        <f>Sheet1!E11</f>
        <v>175</v>
      </c>
      <c r="G12">
        <f t="shared" si="1"/>
        <v>30625</v>
      </c>
      <c r="H12">
        <f t="shared" si="2"/>
        <v>175</v>
      </c>
      <c r="J12">
        <f t="shared" si="3"/>
        <v>999</v>
      </c>
      <c r="K12">
        <f t="shared" si="0"/>
        <v>174825</v>
      </c>
    </row>
    <row r="13" spans="1:11">
      <c r="A13">
        <f>Sheet1!A12</f>
        <v>4</v>
      </c>
      <c r="B13">
        <f>Sheet1!B12</f>
        <v>799.2</v>
      </c>
      <c r="C13">
        <f>Sheet1!E12</f>
        <v>167.8</v>
      </c>
      <c r="G13">
        <f t="shared" si="1"/>
        <v>28156.840000000004</v>
      </c>
      <c r="H13">
        <f t="shared" si="2"/>
        <v>167.8</v>
      </c>
      <c r="J13">
        <f t="shared" si="3"/>
        <v>799.2</v>
      </c>
      <c r="K13">
        <f t="shared" si="0"/>
        <v>134105.76</v>
      </c>
    </row>
    <row r="14" spans="1:11">
      <c r="A14">
        <f>Sheet1!A13</f>
        <v>3</v>
      </c>
      <c r="B14">
        <f>Sheet1!B13</f>
        <v>599.40000000000009</v>
      </c>
      <c r="C14">
        <f>Sheet1!E13</f>
        <v>160.80000000000001</v>
      </c>
      <c r="G14">
        <f t="shared" si="1"/>
        <v>25856.640000000003</v>
      </c>
      <c r="H14">
        <f t="shared" si="2"/>
        <v>160.80000000000001</v>
      </c>
      <c r="J14">
        <f t="shared" si="3"/>
        <v>599.40000000000009</v>
      </c>
      <c r="K14">
        <f t="shared" si="0"/>
        <v>96383.520000000019</v>
      </c>
    </row>
    <row r="15" spans="1:11">
      <c r="A15">
        <f>Sheet1!A14</f>
        <v>2</v>
      </c>
      <c r="B15">
        <f>Sheet1!B14</f>
        <v>399.6</v>
      </c>
      <c r="C15">
        <f>Sheet1!E14</f>
        <v>153.80000000000001</v>
      </c>
      <c r="G15">
        <f t="shared" si="1"/>
        <v>23654.440000000002</v>
      </c>
      <c r="H15">
        <f t="shared" si="2"/>
        <v>153.80000000000001</v>
      </c>
      <c r="J15">
        <f t="shared" si="3"/>
        <v>399.6</v>
      </c>
      <c r="K15">
        <f t="shared" si="0"/>
        <v>61458.48000000001</v>
      </c>
    </row>
    <row r="16" spans="1:11">
      <c r="A16">
        <f>Sheet1!A15</f>
        <v>1</v>
      </c>
      <c r="B16">
        <f>Sheet1!B15</f>
        <v>199.8</v>
      </c>
      <c r="C16">
        <f>Sheet1!E15</f>
        <v>146.6</v>
      </c>
      <c r="G16">
        <f t="shared" si="1"/>
        <v>21491.559999999998</v>
      </c>
      <c r="H16">
        <f t="shared" si="2"/>
        <v>146.6</v>
      </c>
      <c r="J16">
        <f t="shared" si="3"/>
        <v>199.8</v>
      </c>
      <c r="K16">
        <f t="shared" si="0"/>
        <v>29290.68</v>
      </c>
    </row>
    <row r="17" spans="1:15">
      <c r="A17">
        <f>Sheet1!A16</f>
        <v>0</v>
      </c>
      <c r="B17">
        <f>Sheet1!B16</f>
        <v>0</v>
      </c>
      <c r="C17">
        <f>Sheet1!E16</f>
        <v>139.6</v>
      </c>
      <c r="G17">
        <f t="shared" si="1"/>
        <v>19488.16</v>
      </c>
      <c r="H17">
        <f t="shared" si="2"/>
        <v>139.6</v>
      </c>
      <c r="J17">
        <f t="shared" si="3"/>
        <v>0</v>
      </c>
      <c r="K17">
        <f t="shared" si="0"/>
        <v>0</v>
      </c>
    </row>
    <row r="18" spans="1:15">
      <c r="F18" t="s">
        <v>11</v>
      </c>
      <c r="G18">
        <f>SUM(G3:G17)</f>
        <v>399056.22000000003</v>
      </c>
      <c r="H18">
        <f>SUM(H3:H17)</f>
        <v>2435.6</v>
      </c>
      <c r="J18">
        <f>SUM(J3:J17)</f>
        <v>9790.2000000000007</v>
      </c>
      <c r="K18">
        <f>SUM(K3:K17)</f>
        <v>1690327.98</v>
      </c>
    </row>
    <row r="19" spans="1:15">
      <c r="A19" t="str">
        <f>Sheet1!A18</f>
        <v>a</v>
      </c>
      <c r="C19">
        <f>Sheet1!E18</f>
        <v>3.95</v>
      </c>
      <c r="G19">
        <f>G2*G18</f>
        <v>5985843.3000000007</v>
      </c>
      <c r="H19">
        <f>POWER(H18,2)</f>
        <v>5932147.3599999994</v>
      </c>
      <c r="I19">
        <f>G19-H19</f>
        <v>53695.940000001341</v>
      </c>
      <c r="J19">
        <f>J18*G18</f>
        <v>3906840205.0440006</v>
      </c>
      <c r="K19" s="8">
        <f>H18*K18</f>
        <v>4116962828.0879998</v>
      </c>
      <c r="L19" s="8">
        <f>J19-K19</f>
        <v>-210122623.0439992</v>
      </c>
      <c r="M19">
        <f>G2*K18</f>
        <v>25354919.699999999</v>
      </c>
      <c r="N19">
        <f>H18*J18</f>
        <v>23845011.120000001</v>
      </c>
      <c r="O19">
        <f>M19-N19</f>
        <v>1509908.5799999982</v>
      </c>
    </row>
    <row r="20" spans="1:15">
      <c r="C20">
        <f>Sheet1!E19</f>
        <v>3.968</v>
      </c>
      <c r="G20" t="s">
        <v>14</v>
      </c>
      <c r="H20" t="s">
        <v>15</v>
      </c>
      <c r="I20" t="s">
        <v>10</v>
      </c>
      <c r="L20" t="s">
        <v>16</v>
      </c>
      <c r="O20" t="s">
        <v>19</v>
      </c>
    </row>
    <row r="21" spans="1:15">
      <c r="C21">
        <f>Sheet1!E20</f>
        <v>3.9620000000000002</v>
      </c>
    </row>
    <row r="22" spans="1:15">
      <c r="C22">
        <f>Sheet1!E21</f>
        <v>3.9489999999999998</v>
      </c>
      <c r="I22" t="s">
        <v>3</v>
      </c>
      <c r="J22">
        <f>L19/I19</f>
        <v>-3913.1938661283134</v>
      </c>
      <c r="K22" t="s">
        <v>4</v>
      </c>
      <c r="L22">
        <f>O19/I19</f>
        <v>28.119604200987272</v>
      </c>
    </row>
    <row r="23" spans="1:15">
      <c r="C23">
        <f>Sheet1!E22</f>
        <v>0</v>
      </c>
    </row>
    <row r="24" spans="1:15">
      <c r="C24">
        <f>Sheet1!E23</f>
        <v>0</v>
      </c>
    </row>
    <row r="25" spans="1:15" s="3" customFormat="1">
      <c r="C25" s="3">
        <f>Sheet1!E24</f>
        <v>3.9572500000000002</v>
      </c>
    </row>
    <row r="26" spans="1:15">
      <c r="A26" t="str">
        <f>Sheet1!A25</f>
        <v>b</v>
      </c>
      <c r="C26">
        <f>Sheet1!E25</f>
        <v>20.013999999999999</v>
      </c>
    </row>
    <row r="27" spans="1:15">
      <c r="C27">
        <f>Sheet1!E26</f>
        <v>20.021999999999998</v>
      </c>
    </row>
    <row r="28" spans="1:15">
      <c r="C28">
        <f>Sheet1!E27</f>
        <v>0</v>
      </c>
    </row>
    <row r="29" spans="1:15">
      <c r="C29">
        <f>Sheet1!E28</f>
        <v>0</v>
      </c>
    </row>
    <row r="30" spans="1:15" s="3" customFormat="1">
      <c r="C30" s="3">
        <f>Sheet1!E29</f>
        <v>20.018000000000001</v>
      </c>
    </row>
    <row r="31" spans="1:15">
      <c r="A31" t="str">
        <f>Sheet1!A30</f>
        <v>l</v>
      </c>
      <c r="C31">
        <f>Sheet1!E30</f>
        <v>399.9</v>
      </c>
    </row>
    <row r="32" spans="1:15">
      <c r="C32">
        <f>Sheet1!E31</f>
        <v>399.8</v>
      </c>
    </row>
    <row r="33" spans="1:3">
      <c r="C33">
        <f>Sheet1!E32</f>
        <v>400.1</v>
      </c>
    </row>
    <row r="34" spans="1:3" s="3" customFormat="1">
      <c r="C34" s="3">
        <f>Sheet1!E33</f>
        <v>399.93333333333339</v>
      </c>
    </row>
    <row r="35" spans="1:3">
      <c r="A35" t="str">
        <f>Sheet1!A34</f>
        <v>d</v>
      </c>
      <c r="C35">
        <f>Sheet1!E34</f>
        <v>930.1</v>
      </c>
    </row>
    <row r="36" spans="1:3">
      <c r="C36">
        <f>Sheet1!E35</f>
        <v>0</v>
      </c>
    </row>
    <row r="37" spans="1:3" s="3" customFormat="1">
      <c r="C37" s="3">
        <f>Sheet1!E36</f>
        <v>930.1</v>
      </c>
    </row>
    <row r="38" spans="1:3">
      <c r="A38" t="str">
        <f>Sheet1!A37</f>
        <v>r</v>
      </c>
      <c r="C38">
        <f>Sheet1!E37</f>
        <v>35</v>
      </c>
    </row>
    <row r="39" spans="1:3">
      <c r="C39">
        <f>Sheet1!E38</f>
        <v>35.6</v>
      </c>
    </row>
    <row r="40" spans="1:3" s="3" customFormat="1">
      <c r="C40" s="3">
        <f>Sheet1!E39</f>
        <v>35.299999999999997</v>
      </c>
    </row>
    <row r="42" spans="1:3">
      <c r="A42" t="str">
        <f>Sheet1!A41</f>
        <v>\Delta m / \Delta S</v>
      </c>
      <c r="C42">
        <f>Sheet1!E41</f>
        <v>28.017241379310345</v>
      </c>
    </row>
    <row r="44" spans="1:3">
      <c r="A44" t="str">
        <f>Sheet1!A43</f>
        <v>E</v>
      </c>
      <c r="B44">
        <f>Sheet1!B43</f>
        <v>0</v>
      </c>
      <c r="C44" t="e">
        <f>Sheet1!E43</f>
        <v>#DIV/0!</v>
      </c>
    </row>
    <row r="45" spans="1:3">
      <c r="B45">
        <f>Sheet1!B44</f>
        <v>1</v>
      </c>
      <c r="C45">
        <f>Sheet1!E44</f>
        <v>187475454224.16214</v>
      </c>
    </row>
    <row r="46" spans="1:3">
      <c r="B46">
        <f>Sheet1!B45</f>
        <v>2</v>
      </c>
      <c r="C46">
        <f>Sheet1!E45</f>
        <v>188805067374.68802</v>
      </c>
    </row>
    <row r="47" spans="1:3">
      <c r="B47">
        <f>Sheet1!B46</f>
        <v>3</v>
      </c>
      <c r="C47">
        <f>Sheet1!E46</f>
        <v>186599400699.75021</v>
      </c>
    </row>
    <row r="48" spans="1:3">
      <c r="B48">
        <f>Sheet1!B47</f>
        <v>4</v>
      </c>
      <c r="C48">
        <f>Sheet1!E47</f>
        <v>186817645612.84912</v>
      </c>
    </row>
    <row r="49" spans="2:3">
      <c r="B49">
        <f>Sheet1!B48</f>
        <v>5</v>
      </c>
      <c r="C49">
        <f>Sheet1!E48</f>
        <v>186425171567.44403</v>
      </c>
    </row>
    <row r="50" spans="2:3">
      <c r="B50">
        <f>Sheet1!B49</f>
        <v>6</v>
      </c>
      <c r="C50">
        <f>Sheet1!E49</f>
        <v>186164437061.75537</v>
      </c>
    </row>
    <row r="51" spans="2:3">
      <c r="B51">
        <f>Sheet1!B50</f>
        <v>7</v>
      </c>
      <c r="C51">
        <f>Sheet1!E50</f>
        <v>185978644210.39621</v>
      </c>
    </row>
    <row r="52" spans="2:3">
      <c r="B52">
        <f>Sheet1!B51</f>
        <v>6</v>
      </c>
      <c r="C52">
        <f>Sheet1!E51</f>
        <v>185731496510.44885</v>
      </c>
    </row>
    <row r="53" spans="2:3">
      <c r="B53">
        <f>Sheet1!B52</f>
        <v>5</v>
      </c>
      <c r="C53">
        <f>Sheet1!E52</f>
        <v>183850238258.50143</v>
      </c>
    </row>
    <row r="54" spans="2:3">
      <c r="B54">
        <f>Sheet1!B53</f>
        <v>4</v>
      </c>
      <c r="C54">
        <f>Sheet1!E53</f>
        <v>183596651722.97241</v>
      </c>
    </row>
    <row r="55" spans="2:3">
      <c r="B55">
        <f>Sheet1!B54</f>
        <v>3</v>
      </c>
      <c r="C55">
        <f>Sheet1!E54</f>
        <v>181510326135.2114</v>
      </c>
    </row>
    <row r="56" spans="2:3">
      <c r="B56">
        <f>Sheet1!B55</f>
        <v>2</v>
      </c>
      <c r="C56">
        <f>Sheet1!E55</f>
        <v>177476763332.20667</v>
      </c>
    </row>
    <row r="57" spans="2:3">
      <c r="B57">
        <f>Sheet1!B56</f>
        <v>1</v>
      </c>
      <c r="C57">
        <f>Sheet1!E56</f>
        <v>170650733973.27603</v>
      </c>
    </row>
    <row r="58" spans="2:3">
      <c r="B58" t="str">
        <f>Sheet1!B57</f>
        <v>\Delta m / \Delta S</v>
      </c>
      <c r="C58">
        <f>Sheet1!E57</f>
        <v>186652001407.55139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>
      <selection activeCell="I22" sqref="I22"/>
    </sheetView>
  </sheetViews>
  <sheetFormatPr defaultRowHeight="13.5"/>
  <cols>
    <col min="11" max="11" width="12.375" bestFit="1" customWidth="1"/>
    <col min="12" max="12" width="12.75" bestFit="1" customWidth="1"/>
  </cols>
  <sheetData>
    <row r="1" spans="1:11">
      <c r="G1" t="s">
        <v>12</v>
      </c>
      <c r="H1" t="s">
        <v>13</v>
      </c>
      <c r="J1" t="s">
        <v>18</v>
      </c>
      <c r="K1" t="s">
        <v>17</v>
      </c>
    </row>
    <row r="2" spans="1:11">
      <c r="B2">
        <f>Sheet1!B1</f>
        <v>199.8</v>
      </c>
      <c r="C2" t="str">
        <f>Sheet1!G1</f>
        <v>鉄</v>
      </c>
      <c r="G2">
        <v>15</v>
      </c>
    </row>
    <row r="3" spans="1:11">
      <c r="A3">
        <f>Sheet1!A2</f>
        <v>0</v>
      </c>
      <c r="B3">
        <f>Sheet1!B2</f>
        <v>0</v>
      </c>
      <c r="C3">
        <f>Sheet1!G2</f>
        <v>142.5</v>
      </c>
      <c r="G3">
        <f>POWER(C3,2)</f>
        <v>20306.25</v>
      </c>
      <c r="H3">
        <f>C3</f>
        <v>142.5</v>
      </c>
      <c r="J3">
        <f>B3</f>
        <v>0</v>
      </c>
      <c r="K3">
        <f t="shared" ref="K3:K17" si="0">B3*C3</f>
        <v>0</v>
      </c>
    </row>
    <row r="4" spans="1:11">
      <c r="A4">
        <f>Sheet1!A3</f>
        <v>1</v>
      </c>
      <c r="B4">
        <f>Sheet1!B3</f>
        <v>199.8</v>
      </c>
      <c r="C4">
        <f>Sheet1!G3</f>
        <v>147.4</v>
      </c>
      <c r="G4">
        <f t="shared" ref="G4:G17" si="1">POWER(C4,2)</f>
        <v>21726.760000000002</v>
      </c>
      <c r="H4">
        <f t="shared" ref="H4:H17" si="2">C4</f>
        <v>147.4</v>
      </c>
      <c r="J4">
        <f t="shared" ref="J4:J17" si="3">B4</f>
        <v>199.8</v>
      </c>
      <c r="K4">
        <f t="shared" si="0"/>
        <v>29450.520000000004</v>
      </c>
    </row>
    <row r="5" spans="1:11">
      <c r="A5">
        <f>Sheet1!A4</f>
        <v>2</v>
      </c>
      <c r="B5">
        <f>Sheet1!B4</f>
        <v>399.6</v>
      </c>
      <c r="C5">
        <f>Sheet1!G4</f>
        <v>152.5</v>
      </c>
      <c r="G5">
        <f t="shared" si="1"/>
        <v>23256.25</v>
      </c>
      <c r="H5">
        <f t="shared" si="2"/>
        <v>152.5</v>
      </c>
      <c r="J5">
        <f t="shared" si="3"/>
        <v>399.6</v>
      </c>
      <c r="K5">
        <f t="shared" si="0"/>
        <v>60939</v>
      </c>
    </row>
    <row r="6" spans="1:11">
      <c r="A6">
        <f>Sheet1!A5</f>
        <v>3</v>
      </c>
      <c r="B6">
        <f>Sheet1!B5</f>
        <v>599.40000000000009</v>
      </c>
      <c r="C6">
        <f>Sheet1!G5</f>
        <v>157.6</v>
      </c>
      <c r="G6">
        <f t="shared" si="1"/>
        <v>24837.759999999998</v>
      </c>
      <c r="H6">
        <f t="shared" si="2"/>
        <v>157.6</v>
      </c>
      <c r="J6">
        <f t="shared" si="3"/>
        <v>599.40000000000009</v>
      </c>
      <c r="K6">
        <f t="shared" si="0"/>
        <v>94465.440000000017</v>
      </c>
    </row>
    <row r="7" spans="1:11">
      <c r="A7">
        <f>Sheet1!A6</f>
        <v>4</v>
      </c>
      <c r="B7">
        <f>Sheet1!B6</f>
        <v>799.2</v>
      </c>
      <c r="C7">
        <f>Sheet1!G6</f>
        <v>162.80000000000001</v>
      </c>
      <c r="G7">
        <f t="shared" si="1"/>
        <v>26503.840000000004</v>
      </c>
      <c r="H7">
        <f t="shared" si="2"/>
        <v>162.80000000000001</v>
      </c>
      <c r="J7">
        <f t="shared" si="3"/>
        <v>799.2</v>
      </c>
      <c r="K7">
        <f t="shared" si="0"/>
        <v>130109.76000000001</v>
      </c>
    </row>
    <row r="8" spans="1:11">
      <c r="A8">
        <f>Sheet1!A7</f>
        <v>5</v>
      </c>
      <c r="B8">
        <f>Sheet1!B7</f>
        <v>999</v>
      </c>
      <c r="C8">
        <f>Sheet1!G7</f>
        <v>167.9</v>
      </c>
      <c r="G8">
        <f t="shared" si="1"/>
        <v>28190.410000000003</v>
      </c>
      <c r="H8">
        <f t="shared" si="2"/>
        <v>167.9</v>
      </c>
      <c r="J8">
        <f t="shared" si="3"/>
        <v>999</v>
      </c>
      <c r="K8">
        <f t="shared" si="0"/>
        <v>167732.1</v>
      </c>
    </row>
    <row r="9" spans="1:11">
      <c r="A9">
        <f>Sheet1!A8</f>
        <v>6</v>
      </c>
      <c r="B9">
        <f>Sheet1!B8</f>
        <v>1198.8000000000002</v>
      </c>
      <c r="C9">
        <f>Sheet1!G8</f>
        <v>172.9</v>
      </c>
      <c r="G9">
        <f t="shared" si="1"/>
        <v>29894.410000000003</v>
      </c>
      <c r="H9">
        <f t="shared" si="2"/>
        <v>172.9</v>
      </c>
      <c r="J9">
        <f t="shared" si="3"/>
        <v>1198.8000000000002</v>
      </c>
      <c r="K9">
        <f t="shared" si="0"/>
        <v>207272.52000000005</v>
      </c>
    </row>
    <row r="10" spans="1:11">
      <c r="A10">
        <f>Sheet1!A9</f>
        <v>7</v>
      </c>
      <c r="B10">
        <f>Sheet1!B9</f>
        <v>1398.6000000000001</v>
      </c>
      <c r="C10">
        <f>Sheet1!G9</f>
        <v>178</v>
      </c>
      <c r="G10">
        <f t="shared" si="1"/>
        <v>31684</v>
      </c>
      <c r="H10">
        <f t="shared" si="2"/>
        <v>178</v>
      </c>
      <c r="J10">
        <f t="shared" si="3"/>
        <v>1398.6000000000001</v>
      </c>
      <c r="K10">
        <f t="shared" si="0"/>
        <v>248950.80000000002</v>
      </c>
    </row>
    <row r="11" spans="1:11">
      <c r="A11">
        <f>Sheet1!A10</f>
        <v>6</v>
      </c>
      <c r="B11">
        <f>Sheet1!B10</f>
        <v>1198.8000000000002</v>
      </c>
      <c r="C11">
        <f>Sheet1!G10</f>
        <v>173.1</v>
      </c>
      <c r="G11">
        <f t="shared" si="1"/>
        <v>29963.609999999997</v>
      </c>
      <c r="H11">
        <f t="shared" si="2"/>
        <v>173.1</v>
      </c>
      <c r="J11">
        <f t="shared" si="3"/>
        <v>1198.8000000000002</v>
      </c>
      <c r="K11">
        <f t="shared" si="0"/>
        <v>207512.28000000003</v>
      </c>
    </row>
    <row r="12" spans="1:11">
      <c r="A12">
        <f>Sheet1!A11</f>
        <v>5</v>
      </c>
      <c r="B12">
        <f>Sheet1!B11</f>
        <v>999</v>
      </c>
      <c r="C12">
        <f>Sheet1!G11</f>
        <v>168</v>
      </c>
      <c r="G12">
        <f t="shared" si="1"/>
        <v>28224</v>
      </c>
      <c r="H12">
        <f t="shared" si="2"/>
        <v>168</v>
      </c>
      <c r="J12">
        <f t="shared" si="3"/>
        <v>999</v>
      </c>
      <c r="K12">
        <f t="shared" si="0"/>
        <v>167832</v>
      </c>
    </row>
    <row r="13" spans="1:11">
      <c r="A13">
        <f>Sheet1!A12</f>
        <v>4</v>
      </c>
      <c r="B13">
        <f>Sheet1!B12</f>
        <v>799.2</v>
      </c>
      <c r="C13">
        <f>Sheet1!G12</f>
        <v>163.1</v>
      </c>
      <c r="G13">
        <f t="shared" si="1"/>
        <v>26601.609999999997</v>
      </c>
      <c r="H13">
        <f t="shared" si="2"/>
        <v>163.1</v>
      </c>
      <c r="J13">
        <f t="shared" si="3"/>
        <v>799.2</v>
      </c>
      <c r="K13">
        <f t="shared" si="0"/>
        <v>130349.52</v>
      </c>
    </row>
    <row r="14" spans="1:11">
      <c r="A14">
        <f>Sheet1!A13</f>
        <v>3</v>
      </c>
      <c r="B14">
        <f>Sheet1!B13</f>
        <v>599.40000000000009</v>
      </c>
      <c r="C14">
        <f>Sheet1!G13</f>
        <v>158.19999999999999</v>
      </c>
      <c r="G14">
        <f t="shared" si="1"/>
        <v>25027.239999999998</v>
      </c>
      <c r="H14">
        <f t="shared" si="2"/>
        <v>158.19999999999999</v>
      </c>
      <c r="J14">
        <f t="shared" si="3"/>
        <v>599.40000000000009</v>
      </c>
      <c r="K14">
        <f t="shared" si="0"/>
        <v>94825.08</v>
      </c>
    </row>
    <row r="15" spans="1:11">
      <c r="A15">
        <f>Sheet1!A14</f>
        <v>2</v>
      </c>
      <c r="B15">
        <f>Sheet1!B14</f>
        <v>399.6</v>
      </c>
      <c r="C15">
        <f>Sheet1!G14</f>
        <v>153.1</v>
      </c>
      <c r="G15">
        <f t="shared" si="1"/>
        <v>23439.609999999997</v>
      </c>
      <c r="H15">
        <f t="shared" si="2"/>
        <v>153.1</v>
      </c>
      <c r="J15">
        <f t="shared" si="3"/>
        <v>399.6</v>
      </c>
      <c r="K15">
        <f t="shared" si="0"/>
        <v>61178.76</v>
      </c>
    </row>
    <row r="16" spans="1:11">
      <c r="A16">
        <f>Sheet1!A15</f>
        <v>1</v>
      </c>
      <c r="B16">
        <f>Sheet1!B15</f>
        <v>199.8</v>
      </c>
      <c r="C16">
        <f>Sheet1!G15</f>
        <v>148.19999999999999</v>
      </c>
      <c r="G16">
        <f t="shared" si="1"/>
        <v>21963.239999999998</v>
      </c>
      <c r="H16">
        <f t="shared" si="2"/>
        <v>148.19999999999999</v>
      </c>
      <c r="J16">
        <f t="shared" si="3"/>
        <v>199.8</v>
      </c>
      <c r="K16">
        <f t="shared" si="0"/>
        <v>29610.36</v>
      </c>
    </row>
    <row r="17" spans="1:15">
      <c r="A17">
        <f>Sheet1!A16</f>
        <v>0</v>
      </c>
      <c r="B17">
        <f>Sheet1!B16</f>
        <v>0</v>
      </c>
      <c r="C17">
        <f>Sheet1!G16</f>
        <v>143.19999999999999</v>
      </c>
      <c r="G17">
        <f t="shared" si="1"/>
        <v>20506.239999999998</v>
      </c>
      <c r="H17">
        <f t="shared" si="2"/>
        <v>143.19999999999999</v>
      </c>
      <c r="J17">
        <f t="shared" si="3"/>
        <v>0</v>
      </c>
      <c r="K17">
        <f t="shared" si="0"/>
        <v>0</v>
      </c>
    </row>
    <row r="18" spans="1:15">
      <c r="F18" t="s">
        <v>11</v>
      </c>
      <c r="G18">
        <f>SUM(G3:G17)</f>
        <v>382125.23</v>
      </c>
      <c r="H18">
        <f>SUM(H3:H17)</f>
        <v>2388.4999999999995</v>
      </c>
      <c r="J18">
        <f>SUM(J3:J17)</f>
        <v>9790.2000000000007</v>
      </c>
      <c r="K18">
        <f>SUM(K3:K17)</f>
        <v>1630228.1400000004</v>
      </c>
    </row>
    <row r="19" spans="1:15">
      <c r="A19" t="str">
        <f>Sheet1!A18</f>
        <v>a</v>
      </c>
      <c r="C19">
        <f>Sheet1!G18</f>
        <v>4.4020000000000001</v>
      </c>
      <c r="G19">
        <f>G2*G18</f>
        <v>5731878.4499999993</v>
      </c>
      <c r="H19">
        <f>POWER(H18,2)</f>
        <v>5704932.2499999981</v>
      </c>
      <c r="I19">
        <f>G19-H19</f>
        <v>26946.200000001118</v>
      </c>
      <c r="J19">
        <f>J18*G18</f>
        <v>3741082426.7460003</v>
      </c>
      <c r="K19" s="8">
        <f>H18*K18</f>
        <v>3893799912.3900003</v>
      </c>
      <c r="L19" s="8">
        <f>J19-K19</f>
        <v>-152717485.64400005</v>
      </c>
      <c r="M19">
        <f>G2*K18</f>
        <v>24453422.100000005</v>
      </c>
      <c r="N19">
        <f>H18*J18</f>
        <v>23383892.699999996</v>
      </c>
      <c r="O19">
        <f>M19-N19</f>
        <v>1069529.4000000097</v>
      </c>
    </row>
    <row r="20" spans="1:15">
      <c r="C20">
        <f>Sheet1!G19</f>
        <v>4.4180000000000001</v>
      </c>
      <c r="G20" t="s">
        <v>14</v>
      </c>
      <c r="H20" t="s">
        <v>15</v>
      </c>
      <c r="I20" t="s">
        <v>10</v>
      </c>
      <c r="L20" t="s">
        <v>16</v>
      </c>
      <c r="O20" t="s">
        <v>19</v>
      </c>
    </row>
    <row r="21" spans="1:15">
      <c r="C21">
        <f>Sheet1!G20</f>
        <v>4.41</v>
      </c>
    </row>
    <row r="22" spans="1:15">
      <c r="C22">
        <f>Sheet1!G21</f>
        <v>4.4279999999999999</v>
      </c>
      <c r="I22" t="s">
        <v>3</v>
      </c>
      <c r="J22">
        <f>L19/I19</f>
        <v>-5667.4961829123858</v>
      </c>
      <c r="K22" t="s">
        <v>4</v>
      </c>
      <c r="L22">
        <f>O19/I19</f>
        <v>39.691288567588948</v>
      </c>
    </row>
    <row r="23" spans="1:15">
      <c r="C23">
        <f>Sheet1!G22</f>
        <v>0</v>
      </c>
    </row>
    <row r="24" spans="1:15">
      <c r="C24">
        <f>Sheet1!G23</f>
        <v>0</v>
      </c>
    </row>
    <row r="25" spans="1:15" s="3" customFormat="1">
      <c r="C25" s="3">
        <f>Sheet1!G24</f>
        <v>4.4145000000000003</v>
      </c>
    </row>
    <row r="26" spans="1:15">
      <c r="A26" t="str">
        <f>Sheet1!A25</f>
        <v>b</v>
      </c>
      <c r="C26">
        <f>Sheet1!G25</f>
        <v>18.844000000000001</v>
      </c>
    </row>
    <row r="27" spans="1:15">
      <c r="C27">
        <f>Sheet1!G26</f>
        <v>18.87</v>
      </c>
    </row>
    <row r="28" spans="1:15">
      <c r="C28">
        <f>Sheet1!G27</f>
        <v>18.818000000000001</v>
      </c>
    </row>
    <row r="29" spans="1:15">
      <c r="C29">
        <f>Sheet1!G28</f>
        <v>0</v>
      </c>
    </row>
    <row r="30" spans="1:15" s="3" customFormat="1">
      <c r="C30" s="3">
        <f>Sheet1!G29</f>
        <v>18.843999999999998</v>
      </c>
    </row>
    <row r="31" spans="1:15">
      <c r="A31" t="str">
        <f>Sheet1!A30</f>
        <v>l</v>
      </c>
      <c r="C31">
        <f>Sheet1!G30</f>
        <v>399.9</v>
      </c>
    </row>
    <row r="32" spans="1:15">
      <c r="C32">
        <f>Sheet1!G31</f>
        <v>399.8</v>
      </c>
    </row>
    <row r="33" spans="1:3">
      <c r="C33">
        <f>Sheet1!G32</f>
        <v>400.1</v>
      </c>
    </row>
    <row r="34" spans="1:3" s="3" customFormat="1">
      <c r="C34" s="3">
        <f>Sheet1!G33</f>
        <v>399.93333333333339</v>
      </c>
    </row>
    <row r="35" spans="1:3">
      <c r="A35" t="str">
        <f>Sheet1!A34</f>
        <v>d</v>
      </c>
      <c r="C35">
        <f>Sheet1!G34</f>
        <v>929.9</v>
      </c>
    </row>
    <row r="36" spans="1:3">
      <c r="C36">
        <f>Sheet1!G35</f>
        <v>0</v>
      </c>
    </row>
    <row r="37" spans="1:3" s="3" customFormat="1">
      <c r="C37" s="3">
        <f>Sheet1!G36</f>
        <v>929.9</v>
      </c>
    </row>
    <row r="38" spans="1:3">
      <c r="A38" t="str">
        <f>Sheet1!A37</f>
        <v>r</v>
      </c>
      <c r="C38">
        <f>Sheet1!G37</f>
        <v>35</v>
      </c>
    </row>
    <row r="39" spans="1:3">
      <c r="C39">
        <f>Sheet1!G38</f>
        <v>35.6</v>
      </c>
    </row>
    <row r="40" spans="1:3" s="3" customFormat="1">
      <c r="C40" s="3">
        <f>Sheet1!G39</f>
        <v>35.299999999999997</v>
      </c>
    </row>
    <row r="42" spans="1:3">
      <c r="A42" t="str">
        <f>Sheet1!A41</f>
        <v>\Delta m / \Delta S</v>
      </c>
      <c r="C42">
        <f>Sheet1!G41</f>
        <v>39.314516129032256</v>
      </c>
    </row>
    <row r="44" spans="1:3">
      <c r="A44" t="str">
        <f>Sheet1!A43</f>
        <v>E</v>
      </c>
      <c r="B44">
        <f>Sheet1!B43</f>
        <v>0</v>
      </c>
      <c r="C44" t="e">
        <f>Sheet1!G43</f>
        <v>#DIV/0!</v>
      </c>
    </row>
    <row r="45" spans="1:3">
      <c r="B45">
        <f>Sheet1!B44</f>
        <v>1</v>
      </c>
      <c r="C45">
        <f>Sheet1!G44</f>
        <v>207824515023.75351</v>
      </c>
    </row>
    <row r="46" spans="1:3">
      <c r="B46">
        <f>Sheet1!B45</f>
        <v>2</v>
      </c>
      <c r="C46">
        <f>Sheet1!G45</f>
        <v>203668024723.27869</v>
      </c>
    </row>
    <row r="47" spans="1:3">
      <c r="B47">
        <f>Sheet1!B46</f>
        <v>3</v>
      </c>
      <c r="C47">
        <f>Sheet1!G46</f>
        <v>202319229857.56171</v>
      </c>
    </row>
    <row r="48" spans="1:3">
      <c r="B48">
        <f>Sheet1!B47</f>
        <v>4</v>
      </c>
      <c r="C48">
        <f>Sheet1!G47</f>
        <v>200658152436.72766</v>
      </c>
    </row>
    <row r="49" spans="2:3">
      <c r="B49">
        <f>Sheet1!B48</f>
        <v>5</v>
      </c>
      <c r="C49">
        <f>Sheet1!G48</f>
        <v>200460654255.1955</v>
      </c>
    </row>
    <row r="50" spans="2:3">
      <c r="B50">
        <f>Sheet1!B49</f>
        <v>6</v>
      </c>
      <c r="C50">
        <f>Sheet1!G49</f>
        <v>200988182292.70923</v>
      </c>
    </row>
    <row r="51" spans="2:3">
      <c r="B51">
        <f>Sheet1!B50</f>
        <v>7</v>
      </c>
      <c r="C51">
        <f>Sheet1!G50</f>
        <v>200799460994.7818</v>
      </c>
    </row>
    <row r="52" spans="2:3">
      <c r="B52">
        <f>Sheet1!B51</f>
        <v>6</v>
      </c>
      <c r="C52">
        <f>Sheet1!G51</f>
        <v>199674534042.43015</v>
      </c>
    </row>
    <row r="53" spans="2:3">
      <c r="B53">
        <f>Sheet1!B52</f>
        <v>5</v>
      </c>
      <c r="C53">
        <f>Sheet1!G52</f>
        <v>199674534042.43008</v>
      </c>
    </row>
    <row r="54" spans="2:3">
      <c r="B54">
        <f>Sheet1!B53</f>
        <v>4</v>
      </c>
      <c r="C54">
        <f>Sheet1!G53</f>
        <v>197735946333.28033</v>
      </c>
    </row>
    <row r="55" spans="2:3">
      <c r="B55">
        <f>Sheet1!B54</f>
        <v>3</v>
      </c>
      <c r="C55">
        <f>Sheet1!G54</f>
        <v>194587284767.46387</v>
      </c>
    </row>
    <row r="56" spans="2:3">
      <c r="B56">
        <f>Sheet1!B55</f>
        <v>2</v>
      </c>
      <c r="C56">
        <f>Sheet1!G55</f>
        <v>192139645965.35736</v>
      </c>
    </row>
    <row r="57" spans="2:3">
      <c r="B57">
        <f>Sheet1!B56</f>
        <v>1</v>
      </c>
      <c r="C57">
        <f>Sheet1!G56</f>
        <v>178656162037.96411</v>
      </c>
    </row>
    <row r="58" spans="2:3">
      <c r="B58" t="str">
        <f>Sheet1!B57</f>
        <v>\Delta m / \Delta S</v>
      </c>
      <c r="C58">
        <f>Sheet1!G57</f>
        <v>200378124197.98499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Sheet1</vt:lpstr>
      <vt:lpstr>Sheet2</vt:lpstr>
      <vt:lpstr>1</vt:lpstr>
      <vt:lpstr>2</vt:lpstr>
      <vt:lpstr>3</vt:lpstr>
    </vt:vector>
  </TitlesOfParts>
  <Manager>KHe7</Manager>
  <Company>UEC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Physics Laboratory</dc:title>
  <dc:subject>Report-06</dc:subject>
  <dc:creator>KHe7</dc:creator>
  <cp:keywords>UEC Physics Laboratory</cp:keywords>
  <cp:lastModifiedBy>KHe7</cp:lastModifiedBy>
  <dcterms:created xsi:type="dcterms:W3CDTF">2010-12-16T06:05:17Z</dcterms:created>
  <dcterms:modified xsi:type="dcterms:W3CDTF">2011-09-04T16:18:01Z</dcterms:modified>
  <cp:category>Report</cp:category>
  <cp:contentStatus/>
</cp:coreProperties>
</file>